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qanow-my.sharepoint.com/personal/diane_santana_sqa_org_uk/Documents/Documents/Accounts/H Resource pack in Excel/"/>
    </mc:Choice>
  </mc:AlternateContent>
  <xr:revisionPtr revIDLastSave="4" documentId="8_{7BD6D02A-4A4D-4FB1-A76A-86EFC5423E8D}" xr6:coauthVersionLast="47" xr6:coauthVersionMax="47" xr10:uidLastSave="{83F042E9-64D6-4881-8682-2A042AB71DF4}"/>
  <bookViews>
    <workbookView xWindow="-120" yWindow="-120" windowWidth="24240" windowHeight="13140" activeTab="1" xr2:uid="{67F45578-5ABA-4488-B05B-D43E23A67B74}"/>
  </bookViews>
  <sheets>
    <sheet name="Question" sheetId="1" r:id="rId1"/>
    <sheet name="Answ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1" i="2" l="1"/>
  <c r="D60" i="2"/>
  <c r="D59" i="2"/>
  <c r="D55" i="2"/>
  <c r="B46" i="2"/>
  <c r="B51" i="2"/>
  <c r="B50" i="2"/>
  <c r="B48" i="2"/>
  <c r="C42" i="2"/>
  <c r="C40" i="2"/>
  <c r="C36" i="2"/>
  <c r="B36" i="2"/>
  <c r="D36" i="2" s="1"/>
  <c r="B35" i="2"/>
  <c r="B34" i="2"/>
  <c r="D34" i="2" s="1"/>
  <c r="D37" i="2"/>
  <c r="D28" i="2"/>
  <c r="D26" i="2"/>
  <c r="C29" i="1"/>
  <c r="B29" i="1"/>
  <c r="D22" i="2"/>
  <c r="C19" i="2"/>
  <c r="B49" i="2" s="1"/>
  <c r="C18" i="2"/>
  <c r="C35" i="2" s="1"/>
  <c r="C17" i="2"/>
  <c r="C16" i="2"/>
  <c r="C15" i="2"/>
  <c r="C41" i="2" s="1"/>
  <c r="C43" i="2" s="1"/>
  <c r="C14" i="2"/>
  <c r="C13" i="2"/>
  <c r="C9" i="2"/>
  <c r="C7" i="2"/>
  <c r="C6" i="2"/>
  <c r="C8" i="2" s="1"/>
  <c r="D9" i="2" s="1"/>
  <c r="D10" i="2" s="1"/>
  <c r="D4" i="2"/>
  <c r="D35" i="2" l="1"/>
  <c r="D38" i="2" s="1"/>
  <c r="D19" i="2"/>
  <c r="D20" i="2" s="1"/>
  <c r="D23" i="2" s="1"/>
  <c r="D24" i="2" l="1"/>
  <c r="D25" i="2" l="1"/>
  <c r="D27" i="2" s="1"/>
  <c r="D29" i="2" s="1"/>
  <c r="D63" i="2" s="1"/>
  <c r="D64" i="2" s="1"/>
  <c r="B47" i="2"/>
  <c r="C51" i="2" s="1"/>
  <c r="D51" i="2" s="1"/>
  <c r="D52" i="2" s="1"/>
  <c r="D56" i="2" s="1"/>
</calcChain>
</file>

<file path=xl/sharedStrings.xml><?xml version="1.0" encoding="utf-8"?>
<sst xmlns="http://schemas.openxmlformats.org/spreadsheetml/2006/main" count="97" uniqueCount="85">
  <si>
    <t>Alexander plc</t>
  </si>
  <si>
    <t xml:space="preserve">Sales Revenue </t>
  </si>
  <si>
    <t xml:space="preserve">Purchases </t>
  </si>
  <si>
    <t>Inventory at 1 January Year 2</t>
  </si>
  <si>
    <t>Bad Debts</t>
  </si>
  <si>
    <t>Discounts (Net)</t>
  </si>
  <si>
    <t>Selling Expenses</t>
  </si>
  <si>
    <t>Office Expenses</t>
  </si>
  <si>
    <t xml:space="preserve">Debenture Finance Costs </t>
  </si>
  <si>
    <t>Dividend - Preference Shares</t>
  </si>
  <si>
    <t xml:space="preserve">1,000,000 Ordinary Shares of £1 each </t>
  </si>
  <si>
    <t>600,000 10% Preference Shares</t>
  </si>
  <si>
    <t>8 % Debentures Year 8</t>
  </si>
  <si>
    <t xml:space="preserve">Investment </t>
  </si>
  <si>
    <t xml:space="preserve">Property </t>
  </si>
  <si>
    <t>Fittings (at cost)</t>
  </si>
  <si>
    <t>Vehicles (at cost)</t>
  </si>
  <si>
    <t>Provisions for Depreciation at 1 January Year 2</t>
  </si>
  <si>
    <t>Fittings</t>
  </si>
  <si>
    <t>Vehicles</t>
  </si>
  <si>
    <t>Provision for Doubtful Debts at 1 January Year 2</t>
  </si>
  <si>
    <t>Unappropriated Profit at 1 January Year 2</t>
  </si>
  <si>
    <t xml:space="preserve">Trade Payables </t>
  </si>
  <si>
    <t xml:space="preserve">Trade Receivables </t>
  </si>
  <si>
    <t>VAT</t>
  </si>
  <si>
    <t>Cash and Cash Equivalents</t>
  </si>
  <si>
    <t>£000</t>
  </si>
  <si>
    <r>
      <t>1.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>Inventory at 1 January Year 2 was valued at £280,000.</t>
    </r>
  </si>
  <si>
    <r>
      <t>3.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>Provide for Depreciation for the Year as follows:</t>
    </r>
  </si>
  <si>
    <r>
      <t xml:space="preserve">         </t>
    </r>
    <r>
      <rPr>
        <sz val="11"/>
        <color theme="1"/>
        <rFont val="Arial"/>
        <family val="2"/>
      </rPr>
      <t>i.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Arial"/>
        <family val="2"/>
      </rPr>
      <t>Fittings — 20% on cost</t>
    </r>
  </si>
  <si>
    <r>
      <t xml:space="preserve">        </t>
    </r>
    <r>
      <rPr>
        <sz val="11"/>
        <color theme="1"/>
        <rFont val="Arial"/>
        <family val="2"/>
      </rPr>
      <t>ii.</t>
    </r>
    <r>
      <rPr>
        <sz val="7"/>
        <color theme="1"/>
        <rFont val="Times New Roman"/>
        <family val="1"/>
      </rPr>
      <t xml:space="preserve">        </t>
    </r>
    <r>
      <rPr>
        <sz val="11"/>
        <color theme="1"/>
        <rFont val="Arial"/>
        <family val="2"/>
      </rPr>
      <t>Vehicles — 10% on the reduced balance</t>
    </r>
  </si>
  <si>
    <r>
      <t>4.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>Provision for Doubtful Debts is to be adjusted to 5% of Trade Receivables.</t>
    </r>
  </si>
  <si>
    <r>
      <t>5.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>Provide for Corporation Tax at 25% of Profit for the Year.</t>
    </r>
  </si>
  <si>
    <t>and Office Expenses payable are £8,000.</t>
  </si>
  <si>
    <t>Sales Revenue</t>
  </si>
  <si>
    <t>Cost of Sales:</t>
  </si>
  <si>
    <t>Opening Inventory</t>
  </si>
  <si>
    <t>Purchases</t>
  </si>
  <si>
    <t>Closing Inventory</t>
  </si>
  <si>
    <t>Expenses:</t>
  </si>
  <si>
    <t>Selling</t>
  </si>
  <si>
    <t>380 − 4</t>
  </si>
  <si>
    <t>Office</t>
  </si>
  <si>
    <t>160 + 8</t>
  </si>
  <si>
    <t>Increase in Provision for Doubtful Debts</t>
  </si>
  <si>
    <t>Depreciation: Fittings</t>
  </si>
  <si>
    <t>Finance Costs</t>
  </si>
  <si>
    <t>Other Income:</t>
  </si>
  <si>
    <t>Discount Received</t>
  </si>
  <si>
    <t>Taxation</t>
  </si>
  <si>
    <t>Profit for the Year</t>
  </si>
  <si>
    <t>Unappropriated Profit at 1 Jan Year 2</t>
  </si>
  <si>
    <t>Preference Dividends Paid</t>
  </si>
  <si>
    <t xml:space="preserve">Unappropriated Profit at 31 December Year 2 </t>
  </si>
  <si>
    <t xml:space="preserve">Profit before Tax </t>
  </si>
  <si>
    <t xml:space="preserve">Gross Profit  </t>
  </si>
  <si>
    <r>
      <t>2.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 xml:space="preserve">Selling Expenses receivable are £4,000 </t>
    </r>
  </si>
  <si>
    <t>100*20%</t>
  </si>
  <si>
    <t>Depreciation: Vehicles</t>
  </si>
  <si>
    <t>(160-60)*10%</t>
  </si>
  <si>
    <t>Non-current Assets</t>
  </si>
  <si>
    <t>Furniture/Fittings</t>
  </si>
  <si>
    <t>Investments</t>
  </si>
  <si>
    <t>Inventory</t>
  </si>
  <si>
    <t>Trade Receivables</t>
  </si>
  <si>
    <t>120 − 6</t>
  </si>
  <si>
    <t xml:space="preserve">Other Receivables </t>
  </si>
  <si>
    <t xml:space="preserve">  </t>
  </si>
  <si>
    <t>Trade Payables</t>
  </si>
  <si>
    <t>Taxes Payable</t>
  </si>
  <si>
    <t xml:space="preserve">Office Expenses payable </t>
  </si>
  <si>
    <t>Debenture Finance Cost payable</t>
  </si>
  <si>
    <t>Less Non-current Liabilities</t>
  </si>
  <si>
    <t>8% Debentures</t>
  </si>
  <si>
    <t>Net Assets</t>
  </si>
  <si>
    <t>Total Equity</t>
  </si>
  <si>
    <t>600,000 10% £1 Preference Shares</t>
  </si>
  <si>
    <t>ADD RESERVES</t>
  </si>
  <si>
    <t>Unappropriated Profit</t>
  </si>
  <si>
    <t>Current Assets</t>
  </si>
  <si>
    <t>Current Liabilities</t>
  </si>
  <si>
    <t>1,000,000 £1 Ordinary Shares</t>
  </si>
  <si>
    <t>Cost</t>
  </si>
  <si>
    <t>Depn</t>
  </si>
  <si>
    <t>NBV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</si>
</sst>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8"/>
      <name val="Calibri"/>
      <family val="2"/>
      <scheme val="minor"/>
    </font>
    <font>
      <sz val="7"/>
      <color theme="1"/>
      <name val="Times New Roman"/>
      <family val="1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u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3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indent="2"/>
    </xf>
    <xf numFmtId="0" fontId="0" fillId="0" borderId="1" xfId="0" applyBorder="1"/>
    <xf numFmtId="0" fontId="3" fillId="0" borderId="1" xfId="0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9" fontId="1" fillId="0" borderId="0" xfId="0" applyNumberFormat="1" applyFont="1"/>
    <xf numFmtId="9" fontId="1" fillId="0" borderId="0" xfId="0" applyNumberFormat="1" applyFont="1" applyAlignment="1">
      <alignment wrapText="1"/>
    </xf>
    <xf numFmtId="0" fontId="6" fillId="0" borderId="0" xfId="0" applyFont="1" applyBorder="1" applyAlignment="1">
      <alignment vertical="center" wrapText="1"/>
    </xf>
    <xf numFmtId="0" fontId="0" fillId="0" borderId="0" xfId="0" applyFont="1"/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vertical="top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3" fontId="1" fillId="0" borderId="3" xfId="0" applyNumberFormat="1" applyFont="1" applyBorder="1" applyAlignment="1">
      <alignment horizontal="right" vertical="center" wrapText="1"/>
    </xf>
    <xf numFmtId="3" fontId="1" fillId="0" borderId="4" xfId="0" applyNumberFormat="1" applyFont="1" applyBorder="1" applyAlignment="1">
      <alignment horizontal="right" vertical="center" wrapText="1"/>
    </xf>
    <xf numFmtId="0" fontId="7" fillId="0" borderId="0" xfId="0" applyFont="1"/>
    <xf numFmtId="0" fontId="6" fillId="0" borderId="0" xfId="0" applyFont="1" applyBorder="1" applyAlignment="1">
      <alignment horizontal="right" vertical="center" wrapText="1"/>
    </xf>
    <xf numFmtId="0" fontId="0" fillId="0" borderId="0" xfId="0" applyFont="1" applyBorder="1"/>
    <xf numFmtId="0" fontId="8" fillId="0" borderId="0" xfId="0" applyFont="1" applyBorder="1" applyAlignment="1">
      <alignment vertical="center" wrapText="1"/>
    </xf>
    <xf numFmtId="3" fontId="1" fillId="0" borderId="0" xfId="0" applyNumberFormat="1" applyFont="1" applyBorder="1" applyAlignment="1">
      <alignment vertical="center" wrapText="1"/>
    </xf>
    <xf numFmtId="3" fontId="1" fillId="0" borderId="0" xfId="0" applyNumberFormat="1" applyFont="1" applyBorder="1" applyAlignment="1">
      <alignment vertical="top" wrapText="1"/>
    </xf>
    <xf numFmtId="0" fontId="1" fillId="0" borderId="2" xfId="0" applyFont="1" applyBorder="1" applyAlignment="1">
      <alignment horizontal="right" vertical="center" wrapText="1"/>
    </xf>
    <xf numFmtId="0" fontId="1" fillId="0" borderId="3" xfId="0" applyFont="1" applyBorder="1" applyAlignment="1">
      <alignment vertical="center" wrapText="1"/>
    </xf>
    <xf numFmtId="49" fontId="2" fillId="0" borderId="0" xfId="0" applyNumberFormat="1" applyFont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6907A-D75E-47FC-B679-C76F285C49AF}">
  <dimension ref="A1:C39"/>
  <sheetViews>
    <sheetView topLeftCell="A23" workbookViewId="0">
      <selection activeCell="A35" sqref="A35:XFD35"/>
    </sheetView>
  </sheetViews>
  <sheetFormatPr defaultRowHeight="14.25" x14ac:dyDescent="0.2"/>
  <cols>
    <col min="1" max="1" width="63.140625" style="1" customWidth="1"/>
    <col min="2" max="16384" width="9.140625" style="1"/>
  </cols>
  <sheetData>
    <row r="1" spans="1:3" ht="18" x14ac:dyDescent="0.25">
      <c r="A1" s="26" t="s">
        <v>0</v>
      </c>
    </row>
    <row r="2" spans="1:3" ht="15" x14ac:dyDescent="0.25">
      <c r="A2" s="2"/>
      <c r="B2"/>
      <c r="C2"/>
    </row>
    <row r="3" spans="1:3" ht="15" x14ac:dyDescent="0.25">
      <c r="A3"/>
      <c r="B3" s="10" t="s">
        <v>26</v>
      </c>
      <c r="C3" s="10" t="s">
        <v>26</v>
      </c>
    </row>
    <row r="4" spans="1:3" ht="15" x14ac:dyDescent="0.25">
      <c r="A4" s="3" t="s">
        <v>1</v>
      </c>
      <c r="B4"/>
      <c r="C4" s="4">
        <v>4000</v>
      </c>
    </row>
    <row r="5" spans="1:3" ht="15" x14ac:dyDescent="0.25">
      <c r="A5" s="3" t="s">
        <v>2</v>
      </c>
      <c r="B5" s="4">
        <v>3200</v>
      </c>
      <c r="C5"/>
    </row>
    <row r="6" spans="1:3" ht="15" x14ac:dyDescent="0.25">
      <c r="A6" s="3" t="s">
        <v>3</v>
      </c>
      <c r="B6" s="5">
        <v>300</v>
      </c>
      <c r="C6"/>
    </row>
    <row r="7" spans="1:3" ht="15" x14ac:dyDescent="0.25">
      <c r="A7" s="3" t="s">
        <v>4</v>
      </c>
      <c r="B7" s="5">
        <v>5</v>
      </c>
      <c r="C7"/>
    </row>
    <row r="8" spans="1:3" ht="15" x14ac:dyDescent="0.25">
      <c r="A8" s="3" t="s">
        <v>5</v>
      </c>
      <c r="B8"/>
      <c r="C8" s="5">
        <v>7</v>
      </c>
    </row>
    <row r="9" spans="1:3" ht="15" x14ac:dyDescent="0.25">
      <c r="A9" s="3" t="s">
        <v>6</v>
      </c>
      <c r="B9" s="5">
        <v>380</v>
      </c>
      <c r="C9"/>
    </row>
    <row r="10" spans="1:3" ht="15" x14ac:dyDescent="0.25">
      <c r="A10" s="3" t="s">
        <v>7</v>
      </c>
      <c r="B10" s="5">
        <v>160</v>
      </c>
      <c r="C10"/>
    </row>
    <row r="11" spans="1:3" ht="15" x14ac:dyDescent="0.25">
      <c r="A11" s="3" t="s">
        <v>8</v>
      </c>
      <c r="B11" s="5">
        <v>16</v>
      </c>
      <c r="C11"/>
    </row>
    <row r="12" spans="1:3" ht="15" x14ac:dyDescent="0.25">
      <c r="A12" s="3" t="s">
        <v>9</v>
      </c>
      <c r="B12" s="5">
        <v>60</v>
      </c>
      <c r="C12"/>
    </row>
    <row r="13" spans="1:3" ht="15" x14ac:dyDescent="0.25">
      <c r="A13" s="3" t="s">
        <v>10</v>
      </c>
      <c r="B13"/>
      <c r="C13" s="4">
        <v>1000</v>
      </c>
    </row>
    <row r="14" spans="1:3" ht="15" x14ac:dyDescent="0.25">
      <c r="A14" s="3" t="s">
        <v>11</v>
      </c>
      <c r="B14"/>
      <c r="C14" s="5">
        <v>600</v>
      </c>
    </row>
    <row r="15" spans="1:3" ht="15" x14ac:dyDescent="0.25">
      <c r="A15" s="3" t="s">
        <v>12</v>
      </c>
      <c r="B15"/>
      <c r="C15" s="5">
        <v>400</v>
      </c>
    </row>
    <row r="16" spans="1:3" ht="15" x14ac:dyDescent="0.25">
      <c r="A16" s="3" t="s">
        <v>13</v>
      </c>
      <c r="B16" s="5">
        <v>170</v>
      </c>
      <c r="C16"/>
    </row>
    <row r="17" spans="1:3" ht="15" x14ac:dyDescent="0.25">
      <c r="A17" s="3" t="s">
        <v>14</v>
      </c>
      <c r="B17" s="4">
        <v>1700</v>
      </c>
      <c r="C17"/>
    </row>
    <row r="18" spans="1:3" ht="15" x14ac:dyDescent="0.25">
      <c r="A18" s="3" t="s">
        <v>15</v>
      </c>
      <c r="B18" s="5">
        <v>100</v>
      </c>
      <c r="C18"/>
    </row>
    <row r="19" spans="1:3" ht="15" x14ac:dyDescent="0.25">
      <c r="A19" s="3" t="s">
        <v>16</v>
      </c>
      <c r="B19" s="5">
        <v>160</v>
      </c>
      <c r="C19"/>
    </row>
    <row r="20" spans="1:3" ht="15" x14ac:dyDescent="0.25">
      <c r="A20" s="3" t="s">
        <v>17</v>
      </c>
      <c r="B20"/>
      <c r="C20"/>
    </row>
    <row r="21" spans="1:3" ht="15" x14ac:dyDescent="0.25">
      <c r="A21" s="6" t="s">
        <v>18</v>
      </c>
      <c r="B21"/>
      <c r="C21" s="5">
        <v>60</v>
      </c>
    </row>
    <row r="22" spans="1:3" ht="15" x14ac:dyDescent="0.25">
      <c r="A22" s="6" t="s">
        <v>19</v>
      </c>
      <c r="B22"/>
      <c r="C22" s="5">
        <v>40</v>
      </c>
    </row>
    <row r="23" spans="1:3" ht="15" x14ac:dyDescent="0.25">
      <c r="A23" s="3" t="s">
        <v>20</v>
      </c>
      <c r="B23"/>
      <c r="C23" s="5">
        <v>4</v>
      </c>
    </row>
    <row r="24" spans="1:3" ht="15" x14ac:dyDescent="0.25">
      <c r="A24" s="3" t="s">
        <v>21</v>
      </c>
      <c r="B24"/>
      <c r="C24" s="5">
        <v>192</v>
      </c>
    </row>
    <row r="25" spans="1:3" ht="15" x14ac:dyDescent="0.25">
      <c r="A25" s="3" t="s">
        <v>22</v>
      </c>
      <c r="B25"/>
      <c r="C25" s="5">
        <v>50</v>
      </c>
    </row>
    <row r="26" spans="1:3" ht="15" x14ac:dyDescent="0.25">
      <c r="A26" s="3" t="s">
        <v>23</v>
      </c>
      <c r="B26" s="5">
        <v>120</v>
      </c>
      <c r="C26"/>
    </row>
    <row r="27" spans="1:3" ht="15" x14ac:dyDescent="0.25">
      <c r="A27" s="3" t="s">
        <v>24</v>
      </c>
      <c r="B27"/>
      <c r="C27" s="5">
        <v>16</v>
      </c>
    </row>
    <row r="28" spans="1:3" ht="15.75" thickBot="1" x14ac:dyDescent="0.3">
      <c r="A28" s="3" t="s">
        <v>25</v>
      </c>
      <c r="B28" s="7"/>
      <c r="C28" s="8">
        <v>2</v>
      </c>
    </row>
    <row r="29" spans="1:3" ht="15.75" thickBot="1" x14ac:dyDescent="0.3">
      <c r="A29"/>
      <c r="B29" s="9">
        <f>SUM(B4:B28)</f>
        <v>6371</v>
      </c>
      <c r="C29" s="9">
        <f>SUM(C4:C28)</f>
        <v>6371</v>
      </c>
    </row>
    <row r="31" spans="1:3" x14ac:dyDescent="0.2">
      <c r="A31" s="2" t="s">
        <v>27</v>
      </c>
      <c r="B31" s="1">
        <v>280</v>
      </c>
    </row>
    <row r="32" spans="1:3" x14ac:dyDescent="0.2">
      <c r="A32" s="12" t="s">
        <v>56</v>
      </c>
      <c r="B32" s="1">
        <v>4</v>
      </c>
    </row>
    <row r="33" spans="1:2" x14ac:dyDescent="0.2">
      <c r="A33" s="2" t="s">
        <v>33</v>
      </c>
      <c r="B33" s="1">
        <v>8</v>
      </c>
    </row>
    <row r="34" spans="1:2" x14ac:dyDescent="0.2">
      <c r="A34" s="2" t="s">
        <v>28</v>
      </c>
    </row>
    <row r="35" spans="1:2" x14ac:dyDescent="0.2">
      <c r="A35" s="11" t="s">
        <v>29</v>
      </c>
      <c r="B35" s="14">
        <v>0.2</v>
      </c>
    </row>
    <row r="36" spans="1:2" x14ac:dyDescent="0.2">
      <c r="A36" s="11" t="s">
        <v>30</v>
      </c>
      <c r="B36" s="14">
        <v>0.1</v>
      </c>
    </row>
    <row r="37" spans="1:2" x14ac:dyDescent="0.2">
      <c r="A37" s="2"/>
    </row>
    <row r="38" spans="1:2" s="13" customFormat="1" ht="28.5" x14ac:dyDescent="0.2">
      <c r="A38" s="12" t="s">
        <v>31</v>
      </c>
      <c r="B38" s="15">
        <v>0.05</v>
      </c>
    </row>
    <row r="39" spans="1:2" x14ac:dyDescent="0.2">
      <c r="A39" s="2" t="s">
        <v>32</v>
      </c>
      <c r="B39" s="14">
        <v>0.25</v>
      </c>
    </row>
  </sheetData>
  <phoneticPr fontId="4" type="noConversion"/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3FC06F-0DE1-4E90-A201-CADEB2AEAC62}">
  <dimension ref="A1:F67"/>
  <sheetViews>
    <sheetView tabSelected="1" workbookViewId="0">
      <selection activeCell="A59" sqref="A59:XFD59"/>
    </sheetView>
  </sheetViews>
  <sheetFormatPr defaultRowHeight="15" x14ac:dyDescent="0.25"/>
  <cols>
    <col min="1" max="1" width="30.7109375" style="17" customWidth="1"/>
    <col min="2" max="2" width="13.7109375" style="17" customWidth="1"/>
    <col min="3" max="3" width="11.42578125" style="17" customWidth="1"/>
    <col min="4" max="16384" width="9.140625" style="17"/>
  </cols>
  <sheetData>
    <row r="1" spans="1:4" ht="18" x14ac:dyDescent="0.25">
      <c r="A1" s="26" t="s">
        <v>0</v>
      </c>
    </row>
    <row r="3" spans="1:4" x14ac:dyDescent="0.25">
      <c r="A3" s="18"/>
      <c r="B3" s="16"/>
      <c r="C3" s="10" t="s">
        <v>26</v>
      </c>
      <c r="D3" s="10" t="s">
        <v>26</v>
      </c>
    </row>
    <row r="4" spans="1:4" x14ac:dyDescent="0.25">
      <c r="A4" s="18" t="s">
        <v>34</v>
      </c>
      <c r="B4" s="18"/>
      <c r="C4" s="19"/>
      <c r="D4" s="20">
        <f>Question!C4</f>
        <v>4000</v>
      </c>
    </row>
    <row r="5" spans="1:4" x14ac:dyDescent="0.25">
      <c r="A5" s="18" t="s">
        <v>35</v>
      </c>
      <c r="B5" s="18"/>
      <c r="C5" s="19"/>
      <c r="D5" s="19"/>
    </row>
    <row r="6" spans="1:4" x14ac:dyDescent="0.25">
      <c r="A6" s="18" t="s">
        <v>36</v>
      </c>
      <c r="B6" s="18"/>
      <c r="C6" s="19">
        <f>Question!B6</f>
        <v>300</v>
      </c>
      <c r="D6" s="21"/>
    </row>
    <row r="7" spans="1:4" x14ac:dyDescent="0.25">
      <c r="A7" s="18" t="s">
        <v>37</v>
      </c>
      <c r="B7" s="18"/>
      <c r="C7" s="20">
        <f>Question!B5</f>
        <v>3200</v>
      </c>
      <c r="D7" s="16"/>
    </row>
    <row r="8" spans="1:4" x14ac:dyDescent="0.25">
      <c r="A8" s="18"/>
      <c r="B8" s="18"/>
      <c r="C8" s="22">
        <f>SUM(C6:C7)</f>
        <v>3500</v>
      </c>
      <c r="D8" s="19"/>
    </row>
    <row r="9" spans="1:4" x14ac:dyDescent="0.25">
      <c r="A9" s="18" t="s">
        <v>38</v>
      </c>
      <c r="B9" s="18"/>
      <c r="C9" s="23">
        <f>Question!B31</f>
        <v>280</v>
      </c>
      <c r="D9" s="24">
        <f>C8-C9</f>
        <v>3220</v>
      </c>
    </row>
    <row r="10" spans="1:4" x14ac:dyDescent="0.25">
      <c r="A10" s="18" t="s">
        <v>55</v>
      </c>
      <c r="B10" s="18"/>
      <c r="C10" s="19"/>
      <c r="D10" s="20">
        <f>D4-D9</f>
        <v>780</v>
      </c>
    </row>
    <row r="11" spans="1:4" x14ac:dyDescent="0.25">
      <c r="A11" s="18"/>
      <c r="B11" s="18"/>
      <c r="C11" s="19"/>
      <c r="D11" s="19"/>
    </row>
    <row r="12" spans="1:4" x14ac:dyDescent="0.25">
      <c r="A12" s="18" t="s">
        <v>39</v>
      </c>
      <c r="B12" s="18"/>
      <c r="C12" s="19"/>
      <c r="D12" s="19"/>
    </row>
    <row r="13" spans="1:4" x14ac:dyDescent="0.25">
      <c r="A13" s="18" t="s">
        <v>40</v>
      </c>
      <c r="B13" s="19" t="s">
        <v>41</v>
      </c>
      <c r="C13" s="19">
        <f>Question!B9-Question!B32</f>
        <v>376</v>
      </c>
      <c r="D13" s="19"/>
    </row>
    <row r="14" spans="1:4" x14ac:dyDescent="0.25">
      <c r="A14" s="18" t="s">
        <v>42</v>
      </c>
      <c r="B14" s="19" t="s">
        <v>43</v>
      </c>
      <c r="C14" s="19">
        <f>Question!B10+Question!B33</f>
        <v>168</v>
      </c>
      <c r="D14" s="19"/>
    </row>
    <row r="15" spans="1:4" x14ac:dyDescent="0.25">
      <c r="A15" s="36" t="s">
        <v>44</v>
      </c>
      <c r="B15" s="36"/>
      <c r="C15" s="19">
        <f>(Question!B26*Question!B38)-Question!C23</f>
        <v>2</v>
      </c>
      <c r="D15" s="19"/>
    </row>
    <row r="16" spans="1:4" x14ac:dyDescent="0.25">
      <c r="A16" s="18" t="s">
        <v>4</v>
      </c>
      <c r="B16" s="19"/>
      <c r="C16" s="19">
        <f>Question!B7</f>
        <v>5</v>
      </c>
      <c r="D16" s="19"/>
    </row>
    <row r="17" spans="1:6" ht="15.75" customHeight="1" x14ac:dyDescent="0.25">
      <c r="A17" s="18" t="s">
        <v>58</v>
      </c>
      <c r="B17" s="19" t="s">
        <v>59</v>
      </c>
      <c r="C17" s="19">
        <f>(Question!B19-Question!C22)*Question!B36</f>
        <v>12</v>
      </c>
      <c r="D17" s="19"/>
    </row>
    <row r="18" spans="1:6" x14ac:dyDescent="0.25">
      <c r="A18" s="18" t="s">
        <v>45</v>
      </c>
      <c r="B18" s="19" t="s">
        <v>57</v>
      </c>
      <c r="C18" s="19">
        <f>Question!B18*Question!B35</f>
        <v>20</v>
      </c>
      <c r="D18" s="19"/>
    </row>
    <row r="19" spans="1:6" x14ac:dyDescent="0.25">
      <c r="A19" s="18" t="s">
        <v>46</v>
      </c>
      <c r="B19" s="19"/>
      <c r="C19" s="23">
        <f>Question!C15*8%</f>
        <v>32</v>
      </c>
      <c r="D19" s="23">
        <f>SUM(C13:C19)</f>
        <v>615</v>
      </c>
    </row>
    <row r="20" spans="1:6" x14ac:dyDescent="0.25">
      <c r="A20" s="18"/>
      <c r="B20" s="19"/>
      <c r="C20" s="19"/>
      <c r="D20" s="20">
        <f>D10-D19</f>
        <v>165</v>
      </c>
    </row>
    <row r="21" spans="1:6" x14ac:dyDescent="0.25">
      <c r="A21" s="18" t="s">
        <v>47</v>
      </c>
      <c r="B21" s="19"/>
      <c r="C21" s="19"/>
      <c r="D21" s="19"/>
    </row>
    <row r="22" spans="1:6" x14ac:dyDescent="0.25">
      <c r="A22" s="18" t="s">
        <v>48</v>
      </c>
      <c r="B22" s="19"/>
      <c r="C22" s="18"/>
      <c r="D22" s="23">
        <f>Question!C8</f>
        <v>7</v>
      </c>
    </row>
    <row r="23" spans="1:6" x14ac:dyDescent="0.25">
      <c r="A23" s="18" t="s">
        <v>54</v>
      </c>
      <c r="B23" s="19"/>
      <c r="C23" s="18"/>
      <c r="D23" s="20">
        <f>D20+D22</f>
        <v>172</v>
      </c>
    </row>
    <row r="24" spans="1:6" x14ac:dyDescent="0.25">
      <c r="A24" s="18" t="s">
        <v>49</v>
      </c>
      <c r="B24" s="18"/>
      <c r="C24" s="18"/>
      <c r="D24" s="23">
        <f>D23*Question!B39</f>
        <v>43</v>
      </c>
    </row>
    <row r="25" spans="1:6" x14ac:dyDescent="0.25">
      <c r="A25" s="18" t="s">
        <v>50</v>
      </c>
      <c r="B25" s="18"/>
      <c r="C25" s="18"/>
      <c r="D25" s="20">
        <f>D23-D24</f>
        <v>129</v>
      </c>
    </row>
    <row r="26" spans="1:6" x14ac:dyDescent="0.25">
      <c r="A26" s="35" t="s">
        <v>51</v>
      </c>
      <c r="B26" s="35"/>
      <c r="C26" s="35"/>
      <c r="D26" s="23">
        <f>Question!C24</f>
        <v>192</v>
      </c>
    </row>
    <row r="27" spans="1:6" x14ac:dyDescent="0.25">
      <c r="A27" s="18"/>
      <c r="B27" s="18"/>
      <c r="C27" s="18"/>
      <c r="D27" s="20">
        <f>D25+D26</f>
        <v>321</v>
      </c>
    </row>
    <row r="28" spans="1:6" x14ac:dyDescent="0.25">
      <c r="A28" s="18" t="s">
        <v>52</v>
      </c>
      <c r="B28" s="18"/>
      <c r="C28" s="18"/>
      <c r="D28" s="23">
        <f>Question!C14*10%</f>
        <v>60</v>
      </c>
    </row>
    <row r="29" spans="1:6" x14ac:dyDescent="0.25">
      <c r="A29" s="36" t="s">
        <v>53</v>
      </c>
      <c r="B29" s="36"/>
      <c r="C29" s="36"/>
      <c r="D29" s="25">
        <f>D27-D28</f>
        <v>261</v>
      </c>
    </row>
    <row r="30" spans="1:6" x14ac:dyDescent="0.25">
      <c r="A30" s="18"/>
      <c r="B30" s="18"/>
      <c r="C30" s="18"/>
      <c r="D30" s="19"/>
    </row>
    <row r="31" spans="1:6" x14ac:dyDescent="0.25">
      <c r="A31" s="18"/>
      <c r="B31" s="10" t="s">
        <v>26</v>
      </c>
      <c r="C31" s="10" t="s">
        <v>26</v>
      </c>
      <c r="D31" s="10" t="s">
        <v>26</v>
      </c>
      <c r="E31" s="27"/>
      <c r="F31" s="28"/>
    </row>
    <row r="32" spans="1:6" x14ac:dyDescent="0.25">
      <c r="A32" s="18"/>
      <c r="B32" s="16" t="s">
        <v>82</v>
      </c>
      <c r="C32" s="34" t="s">
        <v>83</v>
      </c>
      <c r="D32" s="34" t="s">
        <v>84</v>
      </c>
      <c r="E32" s="27"/>
      <c r="F32" s="28"/>
    </row>
    <row r="33" spans="1:6" x14ac:dyDescent="0.25">
      <c r="A33" s="29" t="s">
        <v>60</v>
      </c>
      <c r="B33" s="18"/>
      <c r="C33" s="19"/>
      <c r="D33" s="19"/>
      <c r="E33" s="19"/>
      <c r="F33" s="28"/>
    </row>
    <row r="34" spans="1:6" x14ac:dyDescent="0.25">
      <c r="A34" s="18" t="s">
        <v>14</v>
      </c>
      <c r="B34" s="30">
        <f>Question!B17</f>
        <v>1700</v>
      </c>
      <c r="C34" s="20"/>
      <c r="D34" s="31">
        <f>B34-C34</f>
        <v>1700</v>
      </c>
      <c r="E34" s="19"/>
      <c r="F34" s="28"/>
    </row>
    <row r="35" spans="1:6" x14ac:dyDescent="0.25">
      <c r="A35" s="18" t="s">
        <v>61</v>
      </c>
      <c r="B35" s="19">
        <f>Question!B18</f>
        <v>100</v>
      </c>
      <c r="C35" s="19">
        <f>Question!C21+Answer!C18</f>
        <v>80</v>
      </c>
      <c r="D35" s="31">
        <f t="shared" ref="D35:D36" si="0">B35-C35</f>
        <v>20</v>
      </c>
      <c r="E35" s="27"/>
      <c r="F35" s="28"/>
    </row>
    <row r="36" spans="1:6" x14ac:dyDescent="0.25">
      <c r="A36" s="18" t="s">
        <v>19</v>
      </c>
      <c r="B36" s="19">
        <f>Question!B19</f>
        <v>160</v>
      </c>
      <c r="C36" s="19">
        <f>Question!C22+Answer!C17</f>
        <v>52</v>
      </c>
      <c r="D36" s="31">
        <f t="shared" si="0"/>
        <v>108</v>
      </c>
      <c r="E36" s="27"/>
      <c r="F36" s="28"/>
    </row>
    <row r="37" spans="1:6" x14ac:dyDescent="0.25">
      <c r="A37" s="18" t="s">
        <v>62</v>
      </c>
      <c r="B37" s="19"/>
      <c r="C37" s="19"/>
      <c r="D37" s="23">
        <f>Question!B16</f>
        <v>170</v>
      </c>
      <c r="E37" s="19"/>
      <c r="F37" s="28"/>
    </row>
    <row r="38" spans="1:6" x14ac:dyDescent="0.25">
      <c r="A38" s="18"/>
      <c r="B38" s="19"/>
      <c r="C38" s="19"/>
      <c r="D38" s="20">
        <f>SUM(D34:D37)</f>
        <v>1998</v>
      </c>
      <c r="E38" s="19"/>
      <c r="F38" s="28"/>
    </row>
    <row r="39" spans="1:6" x14ac:dyDescent="0.25">
      <c r="A39" s="29" t="s">
        <v>79</v>
      </c>
      <c r="B39" s="19"/>
      <c r="C39" s="19"/>
      <c r="D39" s="19"/>
      <c r="E39" s="19"/>
      <c r="F39" s="28"/>
    </row>
    <row r="40" spans="1:6" x14ac:dyDescent="0.25">
      <c r="A40" s="18" t="s">
        <v>63</v>
      </c>
      <c r="B40" s="19"/>
      <c r="C40" s="19">
        <f>Question!B31</f>
        <v>280</v>
      </c>
      <c r="D40" s="19"/>
      <c r="E40" s="27"/>
      <c r="F40" s="28"/>
    </row>
    <row r="41" spans="1:6" x14ac:dyDescent="0.25">
      <c r="A41" s="18" t="s">
        <v>64</v>
      </c>
      <c r="B41" s="19" t="s">
        <v>65</v>
      </c>
      <c r="C41" s="19">
        <f>Question!B26-Question!C23-Answer!C15</f>
        <v>114</v>
      </c>
      <c r="D41" s="19"/>
      <c r="E41" s="27"/>
      <c r="F41" s="28"/>
    </row>
    <row r="42" spans="1:6" x14ac:dyDescent="0.25">
      <c r="A42" s="18" t="s">
        <v>66</v>
      </c>
      <c r="B42" s="19"/>
      <c r="C42" s="19">
        <f>Question!B32</f>
        <v>4</v>
      </c>
      <c r="D42" s="19" t="s">
        <v>67</v>
      </c>
      <c r="E42" s="27"/>
      <c r="F42" s="28"/>
    </row>
    <row r="43" spans="1:6" x14ac:dyDescent="0.25">
      <c r="A43" s="18"/>
      <c r="B43" s="19"/>
      <c r="C43" s="32">
        <f>SUM(C40:C42)</f>
        <v>398</v>
      </c>
      <c r="D43" s="19"/>
      <c r="E43" s="19"/>
      <c r="F43" s="28"/>
    </row>
    <row r="44" spans="1:6" x14ac:dyDescent="0.25">
      <c r="A44" s="18"/>
      <c r="B44" s="19"/>
      <c r="C44" s="19"/>
      <c r="D44" s="19"/>
      <c r="E44" s="19"/>
      <c r="F44" s="28"/>
    </row>
    <row r="45" spans="1:6" x14ac:dyDescent="0.25">
      <c r="A45" s="29" t="s">
        <v>80</v>
      </c>
      <c r="B45" s="19"/>
      <c r="C45" s="19"/>
      <c r="D45" s="19"/>
      <c r="E45" s="19"/>
      <c r="F45" s="28"/>
    </row>
    <row r="46" spans="1:6" x14ac:dyDescent="0.25">
      <c r="A46" s="18" t="s">
        <v>68</v>
      </c>
      <c r="B46" s="19">
        <f>Question!C25</f>
        <v>50</v>
      </c>
      <c r="C46" s="19"/>
      <c r="D46" s="19"/>
      <c r="E46" s="21"/>
      <c r="F46" s="28"/>
    </row>
    <row r="47" spans="1:6" x14ac:dyDescent="0.25">
      <c r="A47" s="18" t="s">
        <v>69</v>
      </c>
      <c r="B47" s="19">
        <f>D24</f>
        <v>43</v>
      </c>
      <c r="C47" s="19"/>
      <c r="D47" s="19"/>
      <c r="E47" s="27"/>
      <c r="F47" s="28"/>
    </row>
    <row r="48" spans="1:6" x14ac:dyDescent="0.25">
      <c r="A48" s="18" t="s">
        <v>70</v>
      </c>
      <c r="B48" s="19">
        <f>Question!B33</f>
        <v>8</v>
      </c>
      <c r="C48" s="19"/>
      <c r="D48" s="19"/>
      <c r="E48" s="19"/>
      <c r="F48" s="28"/>
    </row>
    <row r="49" spans="1:6" ht="28.5" x14ac:dyDescent="0.25">
      <c r="A49" s="18" t="s">
        <v>71</v>
      </c>
      <c r="B49" s="19">
        <f>C19-Question!B11</f>
        <v>16</v>
      </c>
      <c r="C49" s="19"/>
      <c r="D49" s="19"/>
      <c r="E49" s="27"/>
      <c r="F49" s="28"/>
    </row>
    <row r="50" spans="1:6" x14ac:dyDescent="0.25">
      <c r="A50" s="18" t="s">
        <v>24</v>
      </c>
      <c r="B50" s="19">
        <f>Question!C27</f>
        <v>16</v>
      </c>
      <c r="C50" s="19"/>
      <c r="D50" s="19"/>
      <c r="E50" s="21"/>
      <c r="F50" s="28"/>
    </row>
    <row r="51" spans="1:6" x14ac:dyDescent="0.25">
      <c r="A51" s="18" t="s">
        <v>25</v>
      </c>
      <c r="B51" s="23">
        <f>Question!C28</f>
        <v>2</v>
      </c>
      <c r="C51" s="23">
        <f>SUM(B46:B51)</f>
        <v>135</v>
      </c>
      <c r="D51" s="23">
        <f>C43-C51</f>
        <v>263</v>
      </c>
      <c r="E51" s="19"/>
      <c r="F51" s="28"/>
    </row>
    <row r="52" spans="1:6" x14ac:dyDescent="0.25">
      <c r="A52" s="18"/>
      <c r="B52" s="19"/>
      <c r="C52" s="19"/>
      <c r="D52" s="20">
        <f>D38+D51</f>
        <v>2261</v>
      </c>
      <c r="E52" s="19"/>
      <c r="F52" s="28"/>
    </row>
    <row r="53" spans="1:6" x14ac:dyDescent="0.25">
      <c r="A53" s="18"/>
      <c r="B53" s="19"/>
      <c r="C53" s="19"/>
      <c r="D53" s="19"/>
      <c r="E53" s="19"/>
      <c r="F53" s="28"/>
    </row>
    <row r="54" spans="1:6" ht="15.75" customHeight="1" x14ac:dyDescent="0.25">
      <c r="A54" s="29" t="s">
        <v>72</v>
      </c>
      <c r="B54" s="19"/>
      <c r="C54" s="19"/>
      <c r="D54" s="19"/>
      <c r="E54" s="19"/>
      <c r="F54" s="28"/>
    </row>
    <row r="55" spans="1:6" x14ac:dyDescent="0.25">
      <c r="A55" s="18" t="s">
        <v>73</v>
      </c>
      <c r="B55" s="19"/>
      <c r="C55" s="19"/>
      <c r="D55" s="23">
        <f>Question!C15</f>
        <v>400</v>
      </c>
      <c r="E55" s="19"/>
      <c r="F55" s="28"/>
    </row>
    <row r="56" spans="1:6" x14ac:dyDescent="0.25">
      <c r="A56" s="18" t="s">
        <v>74</v>
      </c>
      <c r="B56" s="19"/>
      <c r="C56" s="19"/>
      <c r="D56" s="25">
        <f>D52-D55</f>
        <v>1861</v>
      </c>
      <c r="E56" s="19"/>
      <c r="F56" s="28"/>
    </row>
    <row r="57" spans="1:6" x14ac:dyDescent="0.25">
      <c r="A57" s="18"/>
      <c r="B57" s="19"/>
      <c r="C57" s="19"/>
      <c r="D57" s="19"/>
      <c r="E57" s="19"/>
      <c r="F57" s="28"/>
    </row>
    <row r="58" spans="1:6" x14ac:dyDescent="0.25">
      <c r="A58" s="33" t="s">
        <v>75</v>
      </c>
      <c r="B58" s="19"/>
      <c r="C58" s="19"/>
      <c r="D58" s="19"/>
      <c r="E58" s="21"/>
      <c r="F58" s="28"/>
    </row>
    <row r="59" spans="1:6" x14ac:dyDescent="0.25">
      <c r="A59" s="18" t="s">
        <v>81</v>
      </c>
      <c r="B59" s="19"/>
      <c r="C59" s="19"/>
      <c r="D59" s="20">
        <f>Question!C13</f>
        <v>1000</v>
      </c>
      <c r="E59" s="21"/>
      <c r="F59" s="28"/>
    </row>
    <row r="60" spans="1:6" ht="28.5" x14ac:dyDescent="0.25">
      <c r="A60" s="18" t="s">
        <v>76</v>
      </c>
      <c r="B60" s="19"/>
      <c r="C60" s="19"/>
      <c r="D60" s="24">
        <f>Question!C14</f>
        <v>600</v>
      </c>
      <c r="E60" s="19"/>
      <c r="F60" s="28"/>
    </row>
    <row r="61" spans="1:6" x14ac:dyDescent="0.25">
      <c r="A61" s="18"/>
      <c r="B61" s="19"/>
      <c r="C61" s="19"/>
      <c r="D61" s="20">
        <f>SUM(D59:D60)</f>
        <v>1600</v>
      </c>
      <c r="E61" s="19"/>
      <c r="F61" s="28"/>
    </row>
    <row r="62" spans="1:6" x14ac:dyDescent="0.25">
      <c r="A62" s="18" t="s">
        <v>77</v>
      </c>
      <c r="B62" s="19"/>
      <c r="C62" s="19"/>
      <c r="D62" s="19"/>
      <c r="E62" s="19"/>
      <c r="F62" s="28"/>
    </row>
    <row r="63" spans="1:6" x14ac:dyDescent="0.25">
      <c r="A63" s="18" t="s">
        <v>78</v>
      </c>
      <c r="B63" s="19"/>
      <c r="C63" s="18"/>
      <c r="D63" s="24">
        <f>D29</f>
        <v>261</v>
      </c>
      <c r="E63" s="19"/>
      <c r="F63" s="28"/>
    </row>
    <row r="64" spans="1:6" x14ac:dyDescent="0.25">
      <c r="A64" s="18"/>
      <c r="B64" s="19"/>
      <c r="C64" s="18"/>
      <c r="D64" s="25">
        <f>D61+D63</f>
        <v>1861</v>
      </c>
      <c r="E64" s="19"/>
      <c r="F64" s="28"/>
    </row>
    <row r="65" spans="1:6" x14ac:dyDescent="0.25">
      <c r="A65" s="18"/>
      <c r="B65" s="19"/>
      <c r="C65" s="18"/>
      <c r="D65" s="27"/>
      <c r="E65" s="27"/>
      <c r="F65" s="28"/>
    </row>
    <row r="66" spans="1:6" x14ac:dyDescent="0.25">
      <c r="A66" s="28"/>
      <c r="B66" s="28"/>
      <c r="C66" s="28"/>
      <c r="D66" s="28"/>
      <c r="E66" s="28"/>
      <c r="F66" s="28"/>
    </row>
    <row r="67" spans="1:6" x14ac:dyDescent="0.25">
      <c r="A67" s="28"/>
      <c r="B67" s="28"/>
      <c r="C67" s="28"/>
      <c r="D67" s="28"/>
      <c r="E67" s="28"/>
      <c r="F67" s="28"/>
    </row>
  </sheetData>
  <mergeCells count="3">
    <mergeCell ref="A26:C26"/>
    <mergeCell ref="A29:C29"/>
    <mergeCell ref="A15:B15"/>
  </mergeCells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Question</vt:lpstr>
      <vt:lpstr>Answer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2021-11-15T09:59:41Z</dcterms:created>
  <dcterms:modified xsi:type="dcterms:W3CDTF">2022-08-04T16:33:39Z</dcterms:modified>
</cp:coreProperties>
</file>