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55716\Downloads\H Resource pack in Excel\"/>
    </mc:Choice>
  </mc:AlternateContent>
  <xr:revisionPtr revIDLastSave="0" documentId="13_ncr:1_{5F7E4E93-7BFF-40AD-80EC-844BFF3DC0AE}" xr6:coauthVersionLast="47" xr6:coauthVersionMax="47" xr10:uidLastSave="{00000000-0000-0000-0000-000000000000}"/>
  <bookViews>
    <workbookView xWindow="28680" yWindow="-120" windowWidth="29040" windowHeight="15840" activeTab="1" xr2:uid="{426BC79B-A3A6-4022-B5EB-326A9D940F3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2" l="1"/>
  <c r="C53" i="2"/>
  <c r="C52" i="2" s="1"/>
  <c r="C51" i="2"/>
  <c r="C50" i="2"/>
  <c r="D42" i="2"/>
  <c r="D45" i="2" s="1"/>
  <c r="B52" i="2" s="1"/>
  <c r="C42" i="2"/>
  <c r="C45" i="2" s="1"/>
  <c r="B51" i="2" s="1"/>
  <c r="D51" i="2" s="1"/>
  <c r="B42" i="2"/>
  <c r="B45" i="2" s="1"/>
  <c r="B50" i="2" s="1"/>
  <c r="D50" i="2" s="1"/>
  <c r="B37" i="2"/>
  <c r="C37" i="2"/>
  <c r="D37" i="2"/>
  <c r="C36" i="2"/>
  <c r="D36" i="2"/>
  <c r="B36" i="2"/>
  <c r="D35" i="2"/>
  <c r="D38" i="2" s="1"/>
  <c r="C35" i="2"/>
  <c r="C38" i="2" s="1"/>
  <c r="B35" i="2"/>
  <c r="D32" i="2"/>
  <c r="C32" i="2"/>
  <c r="B32" i="2"/>
  <c r="D26" i="2"/>
  <c r="C24" i="2"/>
  <c r="C22" i="2"/>
  <c r="C21" i="2"/>
  <c r="E11" i="2"/>
  <c r="D11" i="2"/>
  <c r="C11" i="2"/>
  <c r="E10" i="2"/>
  <c r="D10" i="2"/>
  <c r="C10" i="2"/>
  <c r="B4" i="2"/>
  <c r="E5" i="2" s="1"/>
  <c r="E13" i="2" s="1"/>
  <c r="D52" i="2" l="1"/>
  <c r="D54" i="2" s="1"/>
  <c r="D56" i="2" s="1"/>
  <c r="B38" i="2"/>
  <c r="C23" i="2"/>
  <c r="E12" i="2"/>
  <c r="E4" i="2"/>
  <c r="D13" i="2" s="1"/>
  <c r="D12" i="2"/>
  <c r="E3" i="2"/>
  <c r="C13" i="2" s="1"/>
  <c r="F11" i="2"/>
  <c r="C12" i="2"/>
  <c r="C17" i="2" s="1"/>
  <c r="B23" i="2" s="1"/>
  <c r="D23" i="2" s="1"/>
  <c r="F10" i="2"/>
  <c r="D17" i="2" l="1"/>
  <c r="B22" i="2" s="1"/>
  <c r="D22" i="2" s="1"/>
  <c r="D14" i="2"/>
  <c r="E17" i="2"/>
  <c r="B21" i="2" s="1"/>
  <c r="D21" i="2" s="1"/>
  <c r="D25" i="2" s="1"/>
  <c r="D27" i="2" s="1"/>
  <c r="E14" i="2"/>
  <c r="F12" i="2"/>
  <c r="F13" i="2"/>
  <c r="C14" i="2"/>
  <c r="D57" i="2" l="1"/>
  <c r="F14" i="2"/>
  <c r="D28" i="2" s="1"/>
</calcChain>
</file>

<file path=xl/sharedStrings.xml><?xml version="1.0" encoding="utf-8"?>
<sst xmlns="http://schemas.openxmlformats.org/spreadsheetml/2006/main" count="100" uniqueCount="70">
  <si>
    <t>Stewart plc</t>
  </si>
  <si>
    <t>Product</t>
  </si>
  <si>
    <t>Sales Revenue</t>
  </si>
  <si>
    <t>Variable Costs</t>
  </si>
  <si>
    <t>Labour Hours</t>
  </si>
  <si>
    <t>A</t>
  </si>
  <si>
    <t>B</t>
  </si>
  <si>
    <t>C</t>
  </si>
  <si>
    <t>Total fixed costs of £186,000 are charged to products on the basis of labour hours.</t>
  </si>
  <si>
    <t>In Year 1 sales in units were:</t>
  </si>
  <si>
    <t xml:space="preserve">A </t>
  </si>
  <si>
    <t xml:space="preserve">B </t>
  </si>
  <si>
    <t xml:space="preserve">C </t>
  </si>
  <si>
    <t>In Year 2 the Directors anticipate a shortage of labour that will reduce total labour hours to 75,000.</t>
  </si>
  <si>
    <t>Machine hours needed to meet sales demand</t>
  </si>
  <si>
    <r>
      <t xml:space="preserve">Reduction in labour cost </t>
    </r>
    <r>
      <rPr>
        <b/>
        <sz val="11"/>
        <color theme="1"/>
        <rFont val="Arial"/>
        <family val="2"/>
      </rPr>
      <t>per unit</t>
    </r>
  </si>
  <si>
    <r>
      <t xml:space="preserve">Additional special component requirements </t>
    </r>
    <r>
      <rPr>
        <b/>
        <sz val="11"/>
        <color theme="1"/>
        <rFont val="Arial"/>
        <family val="2"/>
      </rPr>
      <t>per unit</t>
    </r>
  </si>
  <si>
    <t>Fixed costs would increase by one-third.</t>
  </si>
  <si>
    <t xml:space="preserve">Machine hours are limited to 60,000 </t>
  </si>
  <si>
    <t>Fixed Overhead</t>
  </si>
  <si>
    <t>£186,000/93,000</t>
  </si>
  <si>
    <t>Recovery Rate:</t>
  </si>
  <si>
    <t>£2 x 36,000</t>
  </si>
  <si>
    <t>£2 x 32,000</t>
  </si>
  <si>
    <t>£2 x 25,000</t>
  </si>
  <si>
    <t xml:space="preserve">Profit for the Year 1 </t>
  </si>
  <si>
    <t>TOTAL</t>
  </si>
  <si>
    <t>Sales</t>
  </si>
  <si>
    <t>Less:</t>
  </si>
  <si>
    <t>Contribution</t>
  </si>
  <si>
    <t>Fixed Costs</t>
  </si>
  <si>
    <t>Profit</t>
  </si>
  <si>
    <t>Contribution per Labour Hour</t>
  </si>
  <si>
    <t xml:space="preserve">£150,000/ 25,000 </t>
  </si>
  <si>
    <t>£128,000/ 32,000</t>
  </si>
  <si>
    <t>£108,000/ 36,000</t>
  </si>
  <si>
    <t>Order of Production</t>
  </si>
  <si>
    <t>Contribution per labour hour</t>
  </si>
  <si>
    <t>Labour Hours used max = 75,000</t>
  </si>
  <si>
    <t>Total Contribution</t>
  </si>
  <si>
    <t>Less: Fixed Costs</t>
  </si>
  <si>
    <t>Estimated Profit</t>
  </si>
  <si>
    <t>Effect = Decrease</t>
  </si>
  <si>
    <t>(200,000-146,000)</t>
  </si>
  <si>
    <t>Profit for the Year 2</t>
  </si>
  <si>
    <t>Selling Price</t>
  </si>
  <si>
    <t>Year 1 Variable Costs</t>
  </si>
  <si>
    <t>Reduction</t>
  </si>
  <si>
    <t>Special Component</t>
  </si>
  <si>
    <t>Year 2 Variable</t>
  </si>
  <si>
    <t>Contribution per Unit</t>
  </si>
  <si>
    <t>Machine Hours per Unit</t>
  </si>
  <si>
    <t>Contribution per Machine Hour</t>
  </si>
  <si>
    <t xml:space="preserve">£180,000/6,000 </t>
  </si>
  <si>
    <t xml:space="preserve">£216,000/ 8,000 </t>
  </si>
  <si>
    <t xml:space="preserve">£72,000/6,000 </t>
  </si>
  <si>
    <t xml:space="preserve">12,000/6,000 </t>
  </si>
  <si>
    <t xml:space="preserve">24,000/8,000 </t>
  </si>
  <si>
    <t xml:space="preserve">30,000/5,000 </t>
  </si>
  <si>
    <t>£22/2</t>
  </si>
  <si>
    <t>£18/3</t>
  </si>
  <si>
    <t>£24/6</t>
  </si>
  <si>
    <t>Machine Hours used max = 60,000</t>
  </si>
  <si>
    <t>Advice = NO</t>
  </si>
  <si>
    <t>Reason = Decrease</t>
  </si>
  <si>
    <t>(186,000+ 62,000)</t>
  </si>
  <si>
    <t>£250,000/5,000</t>
  </si>
  <si>
    <t xml:space="preserve">£88,000/8,000 </t>
  </si>
  <si>
    <t xml:space="preserve">£100,000/5,000 </t>
  </si>
  <si>
    <t>(124,000-146,000)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</si>
</sst>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43" formatCode="_-* #,##0.00_-;\-* #,##0.00_-;_-* &quot;-&quot;??_-;_-@_-"/>
    <numFmt numFmtId="164" formatCode="0.0%"/>
    <numFmt numFmtId="165" formatCode="&quot;£&quot;#,##0.00"/>
    <numFmt numFmtId="166" formatCode="&quot;£&quot;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Arial"/>
      <family val="2"/>
    </font>
    <font>
      <u/>
      <sz val="11"/>
      <color theme="1"/>
      <name val="Arial"/>
      <family val="2"/>
    </font>
    <font>
      <u val="double"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6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3"/>
    </xf>
    <xf numFmtId="0" fontId="1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166" fontId="2" fillId="0" borderId="0" xfId="0" applyNumberFormat="1" applyFont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166" fontId="2" fillId="0" borderId="6" xfId="0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6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15"/>
    </xf>
    <xf numFmtId="6" fontId="2" fillId="0" borderId="1" xfId="0" applyNumberFormat="1" applyFont="1" applyBorder="1" applyAlignment="1">
      <alignment horizontal="right" vertical="center" wrapText="1"/>
    </xf>
    <xf numFmtId="6" fontId="2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165" fontId="2" fillId="0" borderId="10" xfId="0" applyNumberFormat="1" applyFont="1" applyBorder="1" applyAlignment="1">
      <alignment horizontal="right" vertical="center" wrapText="1"/>
    </xf>
    <xf numFmtId="166" fontId="2" fillId="0" borderId="1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6" fontId="7" fillId="0" borderId="0" xfId="0" applyNumberFormat="1" applyFont="1" applyAlignment="1">
      <alignment vertical="center" wrapText="1"/>
    </xf>
    <xf numFmtId="6" fontId="8" fillId="0" borderId="0" xfId="0" applyNumberFormat="1" applyFont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6" fontId="2" fillId="0" borderId="1" xfId="0" applyNumberFormat="1" applyFont="1" applyBorder="1" applyAlignment="1">
      <alignment vertical="center" wrapText="1"/>
    </xf>
    <xf numFmtId="6" fontId="2" fillId="0" borderId="6" xfId="0" applyNumberFormat="1" applyFont="1" applyBorder="1" applyAlignment="1">
      <alignment vertical="center" wrapText="1"/>
    </xf>
    <xf numFmtId="167" fontId="2" fillId="0" borderId="0" xfId="1" applyNumberFormat="1" applyFont="1" applyAlignment="1">
      <alignment horizontal="right" vertical="center" wrapText="1"/>
    </xf>
    <xf numFmtId="167" fontId="2" fillId="0" borderId="1" xfId="1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101</xdr:row>
      <xdr:rowOff>47625</xdr:rowOff>
    </xdr:from>
    <xdr:to>
      <xdr:col>1</xdr:col>
      <xdr:colOff>479425</xdr:colOff>
      <xdr:row>102</xdr:row>
      <xdr:rowOff>127635</xdr:rowOff>
    </xdr:to>
    <xdr:sp macro="" textlink="">
      <xdr:nvSpPr>
        <xdr:cNvPr id="34" name="Text Box 50">
          <a:extLst>
            <a:ext uri="{FF2B5EF4-FFF2-40B4-BE49-F238E27FC236}">
              <a16:creationId xmlns:a16="http://schemas.microsoft.com/office/drawing/2014/main" id="{C35281BE-19E1-432A-969A-6153F1DE8D85}"/>
            </a:ext>
          </a:extLst>
        </xdr:cNvPr>
        <xdr:cNvSpPr txBox="1">
          <a:spLocks noChangeArrowheads="1"/>
        </xdr:cNvSpPr>
      </xdr:nvSpPr>
      <xdr:spPr bwMode="auto">
        <a:xfrm>
          <a:off x="2113915" y="18385790"/>
          <a:ext cx="450850" cy="27051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½</a:t>
          </a:r>
        </a:p>
      </xdr:txBody>
    </xdr:sp>
    <xdr:clientData/>
  </xdr:twoCellAnchor>
  <xdr:twoCellAnchor>
    <xdr:from>
      <xdr:col>0</xdr:col>
      <xdr:colOff>304800</xdr:colOff>
      <xdr:row>124</xdr:row>
      <xdr:rowOff>114300</xdr:rowOff>
    </xdr:from>
    <xdr:to>
      <xdr:col>0</xdr:col>
      <xdr:colOff>755650</xdr:colOff>
      <xdr:row>126</xdr:row>
      <xdr:rowOff>3810</xdr:rowOff>
    </xdr:to>
    <xdr:sp macro="" textlink="">
      <xdr:nvSpPr>
        <xdr:cNvPr id="35" name="Text Box 51">
          <a:extLst>
            <a:ext uri="{FF2B5EF4-FFF2-40B4-BE49-F238E27FC236}">
              <a16:creationId xmlns:a16="http://schemas.microsoft.com/office/drawing/2014/main" id="{457E84EC-E213-4688-A8C3-99BC73F855DF}"/>
            </a:ext>
          </a:extLst>
        </xdr:cNvPr>
        <xdr:cNvSpPr txBox="1">
          <a:spLocks noChangeArrowheads="1"/>
        </xdr:cNvSpPr>
      </xdr:nvSpPr>
      <xdr:spPr bwMode="auto">
        <a:xfrm>
          <a:off x="1283335" y="22832695"/>
          <a:ext cx="450850" cy="27051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½</a:t>
          </a:r>
        </a:p>
      </xdr:txBody>
    </xdr:sp>
    <xdr:clientData/>
  </xdr:twoCellAnchor>
  <xdr:twoCellAnchor>
    <xdr:from>
      <xdr:col>0</xdr:col>
      <xdr:colOff>0</xdr:colOff>
      <xdr:row>147</xdr:row>
      <xdr:rowOff>180975</xdr:rowOff>
    </xdr:from>
    <xdr:to>
      <xdr:col>0</xdr:col>
      <xdr:colOff>450850</xdr:colOff>
      <xdr:row>149</xdr:row>
      <xdr:rowOff>70485</xdr:rowOff>
    </xdr:to>
    <xdr:sp macro="" textlink="">
      <xdr:nvSpPr>
        <xdr:cNvPr id="36" name="Text Box 52">
          <a:extLst>
            <a:ext uri="{FF2B5EF4-FFF2-40B4-BE49-F238E27FC236}">
              <a16:creationId xmlns:a16="http://schemas.microsoft.com/office/drawing/2014/main" id="{3438D033-1C9F-43C2-B476-A87B4E4F62BF}"/>
            </a:ext>
          </a:extLst>
        </xdr:cNvPr>
        <xdr:cNvSpPr txBox="1">
          <a:spLocks noChangeArrowheads="1"/>
        </xdr:cNvSpPr>
      </xdr:nvSpPr>
      <xdr:spPr bwMode="auto">
        <a:xfrm>
          <a:off x="452755" y="27279600"/>
          <a:ext cx="450850" cy="27051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½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A2E73-CF79-412A-BAF1-9EA9091AF60D}">
  <dimension ref="A1:D26"/>
  <sheetViews>
    <sheetView topLeftCell="A6" workbookViewId="0">
      <selection activeCell="B22" sqref="B22"/>
    </sheetView>
  </sheetViews>
  <sheetFormatPr defaultRowHeight="14.4" x14ac:dyDescent="0.3"/>
  <cols>
    <col min="1" max="1" width="18.88671875" customWidth="1"/>
    <col min="2" max="2" width="15.88671875" customWidth="1"/>
    <col min="3" max="3" width="12.44140625" customWidth="1"/>
    <col min="4" max="4" width="11.6640625" customWidth="1"/>
  </cols>
  <sheetData>
    <row r="1" spans="1:4" x14ac:dyDescent="0.3">
      <c r="A1" s="16" t="s">
        <v>0</v>
      </c>
    </row>
    <row r="3" spans="1:4" ht="27.6" x14ac:dyDescent="0.3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3">
      <c r="A4" s="2" t="s">
        <v>5</v>
      </c>
      <c r="B4" s="3">
        <v>180000</v>
      </c>
      <c r="C4" s="3">
        <v>72000</v>
      </c>
      <c r="D4" s="4">
        <v>36000</v>
      </c>
    </row>
    <row r="5" spans="1:4" x14ac:dyDescent="0.3">
      <c r="A5" s="2" t="s">
        <v>6</v>
      </c>
      <c r="B5" s="3">
        <v>216000</v>
      </c>
      <c r="C5" s="3">
        <v>88000</v>
      </c>
      <c r="D5" s="4">
        <v>32000</v>
      </c>
    </row>
    <row r="6" spans="1:4" x14ac:dyDescent="0.3">
      <c r="A6" s="2" t="s">
        <v>7</v>
      </c>
      <c r="B6" s="3">
        <v>250000</v>
      </c>
      <c r="C6" s="3">
        <v>100000</v>
      </c>
      <c r="D6" s="4">
        <v>25000</v>
      </c>
    </row>
    <row r="8" spans="1:4" ht="42.75" customHeight="1" x14ac:dyDescent="0.3">
      <c r="A8" s="57" t="s">
        <v>8</v>
      </c>
      <c r="B8" s="57"/>
      <c r="C8" s="57"/>
      <c r="D8" s="4">
        <v>186000</v>
      </c>
    </row>
    <row r="10" spans="1:4" x14ac:dyDescent="0.3">
      <c r="A10" s="6" t="s">
        <v>9</v>
      </c>
    </row>
    <row r="11" spans="1:4" x14ac:dyDescent="0.3">
      <c r="A11" s="4"/>
      <c r="B11" s="4"/>
    </row>
    <row r="12" spans="1:4" x14ac:dyDescent="0.3">
      <c r="A12" s="4" t="s">
        <v>10</v>
      </c>
      <c r="B12" s="4">
        <v>6000</v>
      </c>
    </row>
    <row r="13" spans="1:4" x14ac:dyDescent="0.3">
      <c r="A13" s="4" t="s">
        <v>11</v>
      </c>
      <c r="B13" s="4">
        <v>8000</v>
      </c>
    </row>
    <row r="14" spans="1:4" x14ac:dyDescent="0.3">
      <c r="A14" s="4" t="s">
        <v>12</v>
      </c>
      <c r="B14" s="4">
        <v>5000</v>
      </c>
    </row>
    <row r="16" spans="1:4" ht="42.75" customHeight="1" x14ac:dyDescent="0.3">
      <c r="A16" s="57" t="s">
        <v>13</v>
      </c>
      <c r="B16" s="57"/>
      <c r="C16" s="57"/>
      <c r="D16" s="4">
        <v>75000</v>
      </c>
    </row>
    <row r="19" spans="1:4" x14ac:dyDescent="0.3">
      <c r="A19" s="9" t="s">
        <v>1</v>
      </c>
      <c r="B19" s="10" t="s">
        <v>5</v>
      </c>
      <c r="C19" s="10" t="s">
        <v>6</v>
      </c>
      <c r="D19" s="10" t="s">
        <v>7</v>
      </c>
    </row>
    <row r="20" spans="1:4" ht="41.4" x14ac:dyDescent="0.3">
      <c r="A20" s="7" t="s">
        <v>14</v>
      </c>
      <c r="B20" s="11">
        <v>12000</v>
      </c>
      <c r="C20" s="11">
        <v>24000</v>
      </c>
      <c r="D20" s="11">
        <v>30000</v>
      </c>
    </row>
    <row r="21" spans="1:4" ht="27.6" x14ac:dyDescent="0.3">
      <c r="A21" s="7" t="s">
        <v>15</v>
      </c>
      <c r="B21" s="13">
        <v>4</v>
      </c>
      <c r="C21" s="13">
        <v>2</v>
      </c>
      <c r="D21" s="13">
        <v>4</v>
      </c>
    </row>
    <row r="22" spans="1:4" ht="55.2" x14ac:dyDescent="0.3">
      <c r="A22" s="2" t="s">
        <v>16</v>
      </c>
      <c r="B22" s="8">
        <v>0</v>
      </c>
      <c r="C22" s="8">
        <v>0</v>
      </c>
      <c r="D22" s="13">
        <v>10</v>
      </c>
    </row>
    <row r="24" spans="1:4" x14ac:dyDescent="0.3">
      <c r="A24" s="5" t="s">
        <v>17</v>
      </c>
      <c r="D24" s="15">
        <v>0.33333299999999999</v>
      </c>
    </row>
    <row r="26" spans="1:4" x14ac:dyDescent="0.3">
      <c r="A26" s="12" t="s">
        <v>18</v>
      </c>
      <c r="D26" s="11">
        <v>60000</v>
      </c>
    </row>
  </sheetData>
  <mergeCells count="2">
    <mergeCell ref="A8:C8"/>
    <mergeCell ref="A16:C16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DB52-209E-42BF-AD33-DF73EEAFE4B9}">
  <dimension ref="A1:G58"/>
  <sheetViews>
    <sheetView tabSelected="1" workbookViewId="0">
      <selection activeCell="E68" sqref="E68"/>
    </sheetView>
  </sheetViews>
  <sheetFormatPr defaultRowHeight="14.4" x14ac:dyDescent="0.3"/>
  <cols>
    <col min="1" max="1" width="16.5546875" customWidth="1"/>
    <col min="2" max="2" width="16.44140625" customWidth="1"/>
    <col min="3" max="3" width="16.6640625" customWidth="1"/>
    <col min="4" max="4" width="17.5546875" customWidth="1"/>
    <col min="5" max="6" width="13.6640625" bestFit="1" customWidth="1"/>
  </cols>
  <sheetData>
    <row r="1" spans="1:7" x14ac:dyDescent="0.3">
      <c r="A1" s="16" t="s">
        <v>0</v>
      </c>
      <c r="B1" s="12"/>
      <c r="C1" s="12"/>
      <c r="D1" s="12"/>
      <c r="E1" s="12"/>
    </row>
    <row r="2" spans="1:7" ht="15" thickBot="1" x14ac:dyDescent="0.35">
      <c r="A2" s="12"/>
      <c r="B2" s="12"/>
      <c r="C2" s="12"/>
      <c r="D2" s="12"/>
      <c r="E2" s="12"/>
    </row>
    <row r="3" spans="1:7" ht="18" customHeight="1" x14ac:dyDescent="0.3">
      <c r="A3" s="24" t="s">
        <v>19</v>
      </c>
      <c r="B3" s="25" t="s">
        <v>20</v>
      </c>
      <c r="C3" s="18" t="s">
        <v>5</v>
      </c>
      <c r="D3" s="2" t="s">
        <v>22</v>
      </c>
      <c r="E3" s="19">
        <f>$B$4*Question!D4</f>
        <v>72000</v>
      </c>
    </row>
    <row r="4" spans="1:7" ht="15" thickBot="1" x14ac:dyDescent="0.35">
      <c r="A4" s="26" t="s">
        <v>21</v>
      </c>
      <c r="B4" s="27">
        <f>Question!D8/SUM(Question!D4:D6)</f>
        <v>2</v>
      </c>
      <c r="C4" s="18" t="s">
        <v>6</v>
      </c>
      <c r="D4" s="2" t="s">
        <v>23</v>
      </c>
      <c r="E4" s="19">
        <f>$B$4*Question!D5</f>
        <v>64000</v>
      </c>
    </row>
    <row r="5" spans="1:7" x14ac:dyDescent="0.3">
      <c r="A5" s="2"/>
      <c r="B5" s="10"/>
      <c r="C5" s="18" t="s">
        <v>7</v>
      </c>
      <c r="D5" s="2" t="s">
        <v>24</v>
      </c>
      <c r="E5" s="19">
        <f>$B$4*Question!D6</f>
        <v>50000</v>
      </c>
    </row>
    <row r="6" spans="1:7" x14ac:dyDescent="0.3">
      <c r="A6" s="12"/>
      <c r="B6" s="12"/>
      <c r="C6" s="12"/>
      <c r="D6" s="12"/>
      <c r="E6" s="12"/>
    </row>
    <row r="7" spans="1:7" x14ac:dyDescent="0.3">
      <c r="A7" s="12"/>
      <c r="B7" s="12"/>
      <c r="C7" s="12"/>
      <c r="D7" s="12"/>
      <c r="E7" s="12"/>
    </row>
    <row r="8" spans="1:7" ht="18.75" customHeight="1" x14ac:dyDescent="0.3">
      <c r="A8" s="58" t="s">
        <v>25</v>
      </c>
      <c r="B8" s="58"/>
      <c r="C8" s="20"/>
      <c r="D8" s="20"/>
      <c r="E8" s="20"/>
      <c r="F8" s="20"/>
    </row>
    <row r="9" spans="1:7" x14ac:dyDescent="0.3">
      <c r="A9" s="20"/>
      <c r="B9" s="20"/>
      <c r="C9" s="20" t="s">
        <v>5</v>
      </c>
      <c r="D9" s="20" t="s">
        <v>6</v>
      </c>
      <c r="E9" s="20" t="s">
        <v>7</v>
      </c>
      <c r="F9" s="20" t="s">
        <v>26</v>
      </c>
      <c r="G9" s="21"/>
    </row>
    <row r="10" spans="1:7" x14ac:dyDescent="0.3">
      <c r="A10" s="20"/>
      <c r="B10" s="20" t="s">
        <v>27</v>
      </c>
      <c r="C10" s="22">
        <f>Question!B4</f>
        <v>180000</v>
      </c>
      <c r="D10" s="22">
        <f>Question!B5</f>
        <v>216000</v>
      </c>
      <c r="E10" s="22">
        <f>Question!B6</f>
        <v>250000</v>
      </c>
      <c r="F10" s="22">
        <f t="shared" ref="F10:F12" si="0">SUM(C10:E10)</f>
        <v>646000</v>
      </c>
      <c r="G10" s="17"/>
    </row>
    <row r="11" spans="1:7" x14ac:dyDescent="0.3">
      <c r="A11" s="20" t="s">
        <v>28</v>
      </c>
      <c r="B11" s="20" t="s">
        <v>3</v>
      </c>
      <c r="C11" s="23">
        <f>Question!C4</f>
        <v>72000</v>
      </c>
      <c r="D11" s="23">
        <f>Question!C5</f>
        <v>88000</v>
      </c>
      <c r="E11" s="23">
        <f>Question!C6</f>
        <v>100000</v>
      </c>
      <c r="F11" s="23">
        <f t="shared" si="0"/>
        <v>260000</v>
      </c>
      <c r="G11" s="17"/>
    </row>
    <row r="12" spans="1:7" x14ac:dyDescent="0.3">
      <c r="A12" s="20"/>
      <c r="B12" s="20" t="s">
        <v>29</v>
      </c>
      <c r="C12" s="22">
        <f>C10-C11</f>
        <v>108000</v>
      </c>
      <c r="D12" s="22">
        <f t="shared" ref="D12:E12" si="1">D10-D11</f>
        <v>128000</v>
      </c>
      <c r="E12" s="22">
        <f t="shared" si="1"/>
        <v>150000</v>
      </c>
      <c r="F12" s="22">
        <f t="shared" si="0"/>
        <v>386000</v>
      </c>
      <c r="G12" s="1"/>
    </row>
    <row r="13" spans="1:7" x14ac:dyDescent="0.3">
      <c r="A13" s="20" t="s">
        <v>28</v>
      </c>
      <c r="B13" s="20" t="s">
        <v>30</v>
      </c>
      <c r="C13" s="23">
        <f>E3</f>
        <v>72000</v>
      </c>
      <c r="D13" s="23">
        <f>E4</f>
        <v>64000</v>
      </c>
      <c r="E13" s="23">
        <f>E5</f>
        <v>50000</v>
      </c>
      <c r="F13" s="23">
        <f>SUM(C13:E13)</f>
        <v>186000</v>
      </c>
      <c r="G13" s="1"/>
    </row>
    <row r="14" spans="1:7" x14ac:dyDescent="0.3">
      <c r="A14" s="20"/>
      <c r="B14" s="20" t="s">
        <v>31</v>
      </c>
      <c r="C14" s="28">
        <f>C12-C13</f>
        <v>36000</v>
      </c>
      <c r="D14" s="28">
        <f t="shared" ref="D14:F14" si="2">D12-D13</f>
        <v>64000</v>
      </c>
      <c r="E14" s="28">
        <f t="shared" si="2"/>
        <v>100000</v>
      </c>
      <c r="F14" s="28">
        <f t="shared" si="2"/>
        <v>200000</v>
      </c>
      <c r="G14" s="1"/>
    </row>
    <row r="15" spans="1:7" x14ac:dyDescent="0.3">
      <c r="A15" s="20"/>
      <c r="B15" s="20"/>
      <c r="C15" s="20"/>
      <c r="D15" s="20"/>
      <c r="E15" s="20"/>
      <c r="F15" s="20"/>
    </row>
    <row r="16" spans="1:7" s="20" customFormat="1" ht="41.25" customHeight="1" x14ac:dyDescent="0.3">
      <c r="B16" s="20" t="s">
        <v>32</v>
      </c>
      <c r="C16" s="20" t="s">
        <v>35</v>
      </c>
      <c r="D16" s="20" t="s">
        <v>34</v>
      </c>
      <c r="E16" s="20" t="s">
        <v>33</v>
      </c>
    </row>
    <row r="17" spans="1:5" s="20" customFormat="1" ht="13.8" x14ac:dyDescent="0.3">
      <c r="C17" s="20">
        <f>C12/Question!D4</f>
        <v>3</v>
      </c>
      <c r="D17" s="20">
        <f>D12/Question!D5</f>
        <v>4</v>
      </c>
      <c r="E17" s="20">
        <f>E12/Question!D6</f>
        <v>6</v>
      </c>
    </row>
    <row r="18" spans="1:5" x14ac:dyDescent="0.3">
      <c r="A18" s="12"/>
      <c r="B18" s="12"/>
      <c r="C18" s="12"/>
      <c r="D18" s="12"/>
      <c r="E18" s="12"/>
    </row>
    <row r="19" spans="1:5" x14ac:dyDescent="0.3">
      <c r="A19" s="58" t="s">
        <v>44</v>
      </c>
      <c r="B19" s="58"/>
      <c r="C19" s="12"/>
      <c r="D19" s="12"/>
      <c r="E19" s="12"/>
    </row>
    <row r="20" spans="1:5" s="29" customFormat="1" ht="41.4" x14ac:dyDescent="0.3">
      <c r="A20" s="29" t="s">
        <v>36</v>
      </c>
      <c r="B20" s="29" t="s">
        <v>37</v>
      </c>
      <c r="C20" s="29" t="s">
        <v>38</v>
      </c>
      <c r="D20" s="29" t="s">
        <v>39</v>
      </c>
    </row>
    <row r="21" spans="1:5" s="20" customFormat="1" ht="13.8" x14ac:dyDescent="0.3">
      <c r="A21" s="20" t="s">
        <v>7</v>
      </c>
      <c r="B21" s="20">
        <f>E17</f>
        <v>6</v>
      </c>
      <c r="C21" s="54">
        <f>Question!D6</f>
        <v>25000</v>
      </c>
      <c r="D21" s="22">
        <f>B21*C21</f>
        <v>150000</v>
      </c>
    </row>
    <row r="22" spans="1:5" s="20" customFormat="1" ht="13.8" x14ac:dyDescent="0.3">
      <c r="A22" s="20" t="s">
        <v>6</v>
      </c>
      <c r="B22" s="20">
        <f>D17</f>
        <v>4</v>
      </c>
      <c r="C22" s="54">
        <f>Question!D5</f>
        <v>32000</v>
      </c>
      <c r="D22" s="22">
        <f t="shared" ref="D22:D23" si="3">B22*C22</f>
        <v>128000</v>
      </c>
    </row>
    <row r="23" spans="1:5" s="20" customFormat="1" ht="13.8" x14ac:dyDescent="0.3">
      <c r="A23" s="20" t="s">
        <v>5</v>
      </c>
      <c r="B23" s="20">
        <f>C17</f>
        <v>3</v>
      </c>
      <c r="C23" s="55">
        <f>C24-SUM(C21:C22)</f>
        <v>18000</v>
      </c>
      <c r="D23" s="23">
        <f t="shared" si="3"/>
        <v>54000</v>
      </c>
    </row>
    <row r="24" spans="1:5" s="20" customFormat="1" ht="13.8" x14ac:dyDescent="0.3">
      <c r="C24" s="54">
        <f>Question!D16</f>
        <v>75000</v>
      </c>
    </row>
    <row r="25" spans="1:5" s="20" customFormat="1" ht="27.6" x14ac:dyDescent="0.3">
      <c r="B25" s="20" t="s">
        <v>39</v>
      </c>
      <c r="D25" s="22">
        <f>SUM(D21:D23)</f>
        <v>332000</v>
      </c>
    </row>
    <row r="26" spans="1:5" s="20" customFormat="1" ht="27.6" x14ac:dyDescent="0.3">
      <c r="B26" s="20" t="s">
        <v>40</v>
      </c>
      <c r="D26" s="23">
        <f>Question!D8</f>
        <v>186000</v>
      </c>
    </row>
    <row r="27" spans="1:5" s="20" customFormat="1" ht="13.8" x14ac:dyDescent="0.3">
      <c r="B27" s="20" t="s">
        <v>41</v>
      </c>
      <c r="D27" s="28">
        <f>D25-D26</f>
        <v>146000</v>
      </c>
    </row>
    <row r="28" spans="1:5" s="20" customFormat="1" ht="27.6" x14ac:dyDescent="0.3">
      <c r="B28" s="20" t="s">
        <v>42</v>
      </c>
      <c r="C28" s="20" t="s">
        <v>43</v>
      </c>
      <c r="D28" s="28">
        <f>D27-F14</f>
        <v>-54000</v>
      </c>
    </row>
    <row r="29" spans="1:5" s="20" customFormat="1" ht="13.8" x14ac:dyDescent="0.3"/>
    <row r="30" spans="1:5" s="20" customFormat="1" ht="13.8" x14ac:dyDescent="0.3">
      <c r="A30" s="1"/>
      <c r="B30" s="10" t="s">
        <v>5</v>
      </c>
      <c r="C30" s="10" t="s">
        <v>6</v>
      </c>
      <c r="D30" s="10" t="s">
        <v>7</v>
      </c>
    </row>
    <row r="31" spans="1:5" s="20" customFormat="1" ht="13.8" x14ac:dyDescent="0.3">
      <c r="A31" s="56" t="s">
        <v>45</v>
      </c>
      <c r="B31" s="18" t="s">
        <v>53</v>
      </c>
      <c r="C31" s="18" t="s">
        <v>54</v>
      </c>
      <c r="D31" s="18" t="s">
        <v>66</v>
      </c>
    </row>
    <row r="32" spans="1:5" s="20" customFormat="1" ht="13.8" x14ac:dyDescent="0.3">
      <c r="A32" s="30"/>
      <c r="B32" s="19">
        <f>Question!B4/Question!B12</f>
        <v>30</v>
      </c>
      <c r="C32" s="19">
        <f>Question!B5/Question!B13</f>
        <v>27</v>
      </c>
      <c r="D32" s="19">
        <f>Question!B6/Question!B14</f>
        <v>50</v>
      </c>
    </row>
    <row r="33" spans="1:6" s="20" customFormat="1" ht="13.8" x14ac:dyDescent="0.3">
      <c r="A33" s="30"/>
      <c r="B33" s="19"/>
      <c r="C33" s="19"/>
      <c r="D33" s="19"/>
    </row>
    <row r="34" spans="1:6" s="20" customFormat="1" ht="27.6" x14ac:dyDescent="0.3">
      <c r="A34" s="14" t="s">
        <v>46</v>
      </c>
      <c r="B34" s="18" t="s">
        <v>55</v>
      </c>
      <c r="C34" s="18" t="s">
        <v>67</v>
      </c>
      <c r="D34" s="18" t="s">
        <v>68</v>
      </c>
    </row>
    <row r="35" spans="1:6" s="20" customFormat="1" ht="13.8" x14ac:dyDescent="0.3">
      <c r="A35" s="14"/>
      <c r="B35" s="19">
        <f>Question!C4/Question!B12</f>
        <v>12</v>
      </c>
      <c r="C35" s="32">
        <f>Question!C5/Question!B13</f>
        <v>11</v>
      </c>
      <c r="D35" s="19">
        <f>Question!C6/Question!B14</f>
        <v>20</v>
      </c>
    </row>
    <row r="36" spans="1:6" s="20" customFormat="1" ht="13.8" x14ac:dyDescent="0.3">
      <c r="A36" s="2" t="s">
        <v>47</v>
      </c>
      <c r="B36" s="19">
        <f>Question!B21</f>
        <v>4</v>
      </c>
      <c r="C36" s="19">
        <f>Question!C21</f>
        <v>2</v>
      </c>
      <c r="D36" s="19">
        <f>Question!D21</f>
        <v>4</v>
      </c>
    </row>
    <row r="37" spans="1:6" s="20" customFormat="1" ht="27.6" x14ac:dyDescent="0.3">
      <c r="A37" s="2" t="s">
        <v>48</v>
      </c>
      <c r="B37" s="19">
        <f>Question!B22</f>
        <v>0</v>
      </c>
      <c r="C37" s="19">
        <f>Question!C22</f>
        <v>0</v>
      </c>
      <c r="D37" s="19">
        <f>Question!D22</f>
        <v>10</v>
      </c>
    </row>
    <row r="38" spans="1:6" s="20" customFormat="1" ht="13.8" x14ac:dyDescent="0.3">
      <c r="A38" s="14" t="s">
        <v>49</v>
      </c>
      <c r="B38" s="34">
        <f>B35-B36+B37</f>
        <v>8</v>
      </c>
      <c r="C38" s="34">
        <f t="shared" ref="C38:D38" si="4">C35-C36+C37</f>
        <v>9</v>
      </c>
      <c r="D38" s="34">
        <f t="shared" si="4"/>
        <v>26</v>
      </c>
    </row>
    <row r="39" spans="1:6" s="20" customFormat="1" ht="27.6" x14ac:dyDescent="0.3">
      <c r="A39" s="14" t="s">
        <v>50</v>
      </c>
      <c r="B39" s="35">
        <v>22</v>
      </c>
      <c r="C39" s="35">
        <v>18</v>
      </c>
      <c r="D39" s="35">
        <v>24</v>
      </c>
    </row>
    <row r="40" spans="1:6" s="20" customFormat="1" ht="13.8" x14ac:dyDescent="0.3">
      <c r="A40" s="14"/>
      <c r="B40" s="19"/>
      <c r="C40" s="19"/>
      <c r="D40" s="19"/>
    </row>
    <row r="41" spans="1:6" s="20" customFormat="1" ht="27.6" x14ac:dyDescent="0.3">
      <c r="A41" s="36" t="s">
        <v>51</v>
      </c>
      <c r="B41" s="37" t="s">
        <v>56</v>
      </c>
      <c r="C41" s="37" t="s">
        <v>57</v>
      </c>
      <c r="D41" s="38" t="s">
        <v>58</v>
      </c>
    </row>
    <row r="42" spans="1:6" s="20" customFormat="1" ht="13.8" x14ac:dyDescent="0.3">
      <c r="A42" s="39"/>
      <c r="B42" s="40">
        <f>Question!B20/Question!B12</f>
        <v>2</v>
      </c>
      <c r="C42" s="40">
        <f>Question!C20/Question!B13</f>
        <v>3</v>
      </c>
      <c r="D42" s="41">
        <f>Question!D20/Question!B14</f>
        <v>6</v>
      </c>
    </row>
    <row r="43" spans="1:6" s="20" customFormat="1" ht="13.8" x14ac:dyDescent="0.3">
      <c r="A43" s="31"/>
      <c r="B43" s="18"/>
      <c r="C43" s="18"/>
      <c r="D43" s="18"/>
    </row>
    <row r="44" spans="1:6" s="20" customFormat="1" ht="27.6" x14ac:dyDescent="0.3">
      <c r="A44" s="42" t="s">
        <v>52</v>
      </c>
      <c r="B44" s="37" t="s">
        <v>59</v>
      </c>
      <c r="C44" s="37" t="s">
        <v>60</v>
      </c>
      <c r="D44" s="38" t="s">
        <v>61</v>
      </c>
    </row>
    <row r="45" spans="1:6" s="20" customFormat="1" ht="13.8" x14ac:dyDescent="0.3">
      <c r="A45" s="43"/>
      <c r="B45" s="23">
        <f>B39/B42</f>
        <v>11</v>
      </c>
      <c r="C45" s="23">
        <f t="shared" ref="C45:D45" si="5">C39/C42</f>
        <v>6</v>
      </c>
      <c r="D45" s="44">
        <f t="shared" si="5"/>
        <v>4</v>
      </c>
    </row>
    <row r="46" spans="1:6" s="20" customFormat="1" ht="13.8" x14ac:dyDescent="0.3"/>
    <row r="47" spans="1:6" s="20" customFormat="1" ht="13.8" x14ac:dyDescent="0.3"/>
    <row r="48" spans="1:6" s="20" customFormat="1" ht="13.8" x14ac:dyDescent="0.25">
      <c r="A48" s="46" t="s">
        <v>44</v>
      </c>
      <c r="B48" s="12"/>
      <c r="C48" s="12"/>
      <c r="D48" s="12"/>
      <c r="E48" s="12"/>
      <c r="F48" s="12"/>
    </row>
    <row r="49" spans="1:6" s="20" customFormat="1" ht="41.4" x14ac:dyDescent="0.3">
      <c r="A49" s="10" t="s">
        <v>36</v>
      </c>
      <c r="B49" s="10" t="s">
        <v>52</v>
      </c>
      <c r="C49" s="10" t="s">
        <v>62</v>
      </c>
      <c r="D49" s="1" t="s">
        <v>39</v>
      </c>
      <c r="E49" s="1"/>
      <c r="F49" s="2"/>
    </row>
    <row r="50" spans="1:6" s="20" customFormat="1" ht="15" customHeight="1" x14ac:dyDescent="0.3">
      <c r="A50" s="14" t="s">
        <v>5</v>
      </c>
      <c r="B50" s="19">
        <f>B45</f>
        <v>11</v>
      </c>
      <c r="C50" s="45">
        <f>Question!B20</f>
        <v>12000</v>
      </c>
      <c r="D50" s="3">
        <f>B50*C50</f>
        <v>132000</v>
      </c>
      <c r="E50" s="3"/>
      <c r="F50" s="2"/>
    </row>
    <row r="51" spans="1:6" s="20" customFormat="1" ht="15" customHeight="1" x14ac:dyDescent="0.3">
      <c r="A51" s="47" t="s">
        <v>6</v>
      </c>
      <c r="B51" s="19">
        <f>C45</f>
        <v>6</v>
      </c>
      <c r="C51" s="45">
        <f>Question!C20</f>
        <v>24000</v>
      </c>
      <c r="D51" s="3">
        <f t="shared" ref="D51:D52" si="6">B51*C51</f>
        <v>144000</v>
      </c>
      <c r="E51" s="3"/>
      <c r="F51" s="2"/>
    </row>
    <row r="52" spans="1:6" s="20" customFormat="1" ht="15" customHeight="1" x14ac:dyDescent="0.3">
      <c r="A52" s="2" t="s">
        <v>7</v>
      </c>
      <c r="B52" s="19">
        <f>D45</f>
        <v>4</v>
      </c>
      <c r="C52" s="50">
        <f>C53-SUM(C50:C51)</f>
        <v>24000</v>
      </c>
      <c r="D52" s="52">
        <f t="shared" si="6"/>
        <v>96000</v>
      </c>
      <c r="E52" s="48"/>
      <c r="F52" s="2"/>
    </row>
    <row r="53" spans="1:6" s="20" customFormat="1" ht="13.8" x14ac:dyDescent="0.3">
      <c r="A53" s="2"/>
      <c r="B53" s="18"/>
      <c r="C53" s="51">
        <f>Question!D26</f>
        <v>60000</v>
      </c>
      <c r="D53" s="2"/>
      <c r="E53" s="2"/>
      <c r="F53" s="2"/>
    </row>
    <row r="54" spans="1:6" s="20" customFormat="1" ht="35.25" customHeight="1" x14ac:dyDescent="0.3">
      <c r="A54" s="33"/>
      <c r="B54" s="18" t="s">
        <v>39</v>
      </c>
      <c r="C54" s="18"/>
      <c r="D54" s="3">
        <f>SUM(D50:D52)</f>
        <v>372000</v>
      </c>
      <c r="E54" s="3"/>
      <c r="F54" s="2"/>
    </row>
    <row r="55" spans="1:6" s="20" customFormat="1" ht="27.6" x14ac:dyDescent="0.3">
      <c r="A55" s="33"/>
      <c r="B55" s="18" t="s">
        <v>40</v>
      </c>
      <c r="C55" s="18" t="s">
        <v>65</v>
      </c>
      <c r="D55" s="52">
        <f>Question!D8+(Question!D8*Question!D24)</f>
        <v>247999.93799999999</v>
      </c>
      <c r="E55" s="48"/>
      <c r="F55" s="2"/>
    </row>
    <row r="56" spans="1:6" s="20" customFormat="1" ht="15" customHeight="1" x14ac:dyDescent="0.3">
      <c r="A56" s="33"/>
      <c r="B56" s="18" t="s">
        <v>41</v>
      </c>
      <c r="C56" s="18"/>
      <c r="D56" s="53">
        <f>D54-D55</f>
        <v>124000.06200000001</v>
      </c>
      <c r="E56" s="49"/>
      <c r="F56" s="2"/>
    </row>
    <row r="57" spans="1:6" s="20" customFormat="1" ht="27.6" x14ac:dyDescent="0.3">
      <c r="A57" s="18" t="s">
        <v>63</v>
      </c>
      <c r="B57" s="18" t="s">
        <v>64</v>
      </c>
      <c r="C57" s="18" t="s">
        <v>69</v>
      </c>
      <c r="D57" s="22">
        <f>D56-D27</f>
        <v>-21999.937999999995</v>
      </c>
      <c r="E57" s="3"/>
      <c r="F57" s="3"/>
    </row>
    <row r="58" spans="1:6" s="20" customFormat="1" ht="13.8" x14ac:dyDescent="0.3"/>
  </sheetData>
  <mergeCells count="2">
    <mergeCell ref="A8:B8"/>
    <mergeCell ref="A19:B19"/>
  </mergeCells>
  <phoneticPr fontId="4" type="noConversion"/>
  <pageMargins left="0.7" right="0.7" top="0.75" bottom="0.75" header="0.3" footer="0.3"/>
  <pageSetup paperSize="9" orientation="portrait" verticalDpi="300" r:id="rId1"/>
  <ignoredErrors>
    <ignoredError sqref="C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Scott Shennan</cp:lastModifiedBy>
  <dcterms:created xsi:type="dcterms:W3CDTF">2021-11-09T09:23:47Z</dcterms:created>
  <dcterms:modified xsi:type="dcterms:W3CDTF">2022-12-09T14:28:25Z</dcterms:modified>
</cp:coreProperties>
</file>