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389" documentId="8_{BBC7689D-0EB1-46F0-AF63-C3700743FD02}" xr6:coauthVersionLast="47" xr6:coauthVersionMax="47" xr10:uidLastSave="{DEFEC2D6-A9C1-4F16-B8D6-4E70156387DC}"/>
  <bookViews>
    <workbookView xWindow="-120" yWindow="-120" windowWidth="24240" windowHeight="13140" activeTab="1" xr2:uid="{11A185A8-DAF0-4C9C-8772-912B2680D2A8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2" l="1"/>
  <c r="C27" i="2"/>
  <c r="C26" i="2"/>
  <c r="C25" i="2"/>
  <c r="C28" i="2"/>
  <c r="D30" i="2" s="1"/>
  <c r="D31" i="2" s="1"/>
  <c r="D33" i="2" s="1"/>
  <c r="D32" i="2" s="1"/>
  <c r="C30" i="2"/>
  <c r="C29" i="2"/>
  <c r="D24" i="2"/>
  <c r="E19" i="2"/>
  <c r="F19" i="2"/>
  <c r="D19" i="2"/>
  <c r="E15" i="2"/>
  <c r="F15" i="2"/>
  <c r="D15" i="2"/>
  <c r="E14" i="2"/>
  <c r="F14" i="2"/>
  <c r="D14" i="2"/>
  <c r="E13" i="2"/>
  <c r="F13" i="2"/>
  <c r="H13" i="2"/>
  <c r="D13" i="2"/>
  <c r="E12" i="2"/>
  <c r="F12" i="2"/>
  <c r="H12" i="2"/>
  <c r="D12" i="2"/>
  <c r="E8" i="2"/>
  <c r="F8" i="2"/>
  <c r="G8" i="2"/>
  <c r="H8" i="2"/>
  <c r="D8" i="2"/>
  <c r="E7" i="2" l="1"/>
  <c r="F7" i="2"/>
  <c r="G7" i="2"/>
  <c r="G11" i="2" s="1"/>
  <c r="C12" i="2" s="1"/>
  <c r="H7" i="2"/>
  <c r="D7" i="2"/>
  <c r="E5" i="2"/>
  <c r="F5" i="2"/>
  <c r="G5" i="2"/>
  <c r="H5" i="2"/>
  <c r="E6" i="2"/>
  <c r="E11" i="2" s="1"/>
  <c r="F6" i="2"/>
  <c r="F11" i="2" s="1"/>
  <c r="G6" i="2"/>
  <c r="H6" i="2"/>
  <c r="E9" i="2"/>
  <c r="F9" i="2"/>
  <c r="G9" i="2"/>
  <c r="H9" i="2"/>
  <c r="E10" i="2"/>
  <c r="F10" i="2"/>
  <c r="G10" i="2"/>
  <c r="H10" i="2"/>
  <c r="C14" i="2"/>
  <c r="D10" i="2"/>
  <c r="D9" i="2"/>
  <c r="D6" i="2"/>
  <c r="D5" i="2"/>
  <c r="D11" i="2" l="1"/>
  <c r="H11" i="2"/>
  <c r="A1" i="2"/>
</calcChain>
</file>

<file path=xl/sharedStrings.xml><?xml version="1.0" encoding="utf-8"?>
<sst xmlns="http://schemas.openxmlformats.org/spreadsheetml/2006/main" count="76" uniqueCount="50">
  <si>
    <t>Machine Hours</t>
  </si>
  <si>
    <t>Overheads</t>
  </si>
  <si>
    <t>Machine Insurance</t>
  </si>
  <si>
    <t>Power</t>
  </si>
  <si>
    <t>Rent</t>
  </si>
  <si>
    <t>Total</t>
  </si>
  <si>
    <t>Value of Machinery</t>
  </si>
  <si>
    <t>Direct Material</t>
  </si>
  <si>
    <t>Basis of Apportionment</t>
  </si>
  <si>
    <t>Allocated</t>
  </si>
  <si>
    <t>Area</t>
  </si>
  <si>
    <t>per machine hour</t>
  </si>
  <si>
    <t>Canteen Costs</t>
  </si>
  <si>
    <t>Heat and Light</t>
  </si>
  <si>
    <t>Indirect Materials</t>
  </si>
  <si>
    <t xml:space="preserve">Nivens Ltd </t>
  </si>
  <si>
    <t>A</t>
  </si>
  <si>
    <t>B</t>
  </si>
  <si>
    <t>C</t>
  </si>
  <si>
    <t>X</t>
  </si>
  <si>
    <t>No of Employees</t>
  </si>
  <si>
    <t>Kilowatt Hours (000s)</t>
  </si>
  <si>
    <t>Area (000s sq metres)</t>
  </si>
  <si>
    <t>Value of Machinery (£000s)</t>
  </si>
  <si>
    <t>Labour Hours</t>
  </si>
  <si>
    <t>Y</t>
  </si>
  <si>
    <t>Direct Wages</t>
  </si>
  <si>
    <t>Direct Material required</t>
  </si>
  <si>
    <t>Direct Labour Hours:</t>
  </si>
  <si>
    <t>(including 10 on machines)</t>
  </si>
  <si>
    <t>Nivens Ltd aim to earn a profit margin of 40% on selling price.</t>
  </si>
  <si>
    <t>£</t>
  </si>
  <si>
    <t>Kilowatt hours</t>
  </si>
  <si>
    <t>No of employees</t>
  </si>
  <si>
    <t>Machine hours</t>
  </si>
  <si>
    <t>Absorption Rate</t>
  </si>
  <si>
    <t>Dept total/dept allocation</t>
  </si>
  <si>
    <t>per labour hour</t>
  </si>
  <si>
    <t>Quotation</t>
  </si>
  <si>
    <t xml:space="preserve">    </t>
  </si>
  <si>
    <t>Direct Labour</t>
  </si>
  <si>
    <t>A 30 x £8</t>
  </si>
  <si>
    <t>B 15 x £10</t>
  </si>
  <si>
    <t>C 6 x £9</t>
  </si>
  <si>
    <t>Total Cost</t>
  </si>
  <si>
    <t>Profit</t>
  </si>
  <si>
    <t>Selling Price</t>
  </si>
  <si>
    <t>A 30 x £4</t>
  </si>
  <si>
    <t>C 6 x £10</t>
  </si>
  <si>
    <t>B 10 x £8.40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</si>
</sst>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£&quot;#,##0;[Red]\-&quot;£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Wingdings"/>
      <charset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6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/>
    </xf>
    <xf numFmtId="3" fontId="2" fillId="0" borderId="0" xfId="0" applyNumberFormat="1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6" fontId="2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2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56CB5-D68A-473D-BA11-4235DD3E3393}">
  <dimension ref="A1:F25"/>
  <sheetViews>
    <sheetView topLeftCell="A15" workbookViewId="0">
      <selection activeCell="B25" sqref="B25"/>
    </sheetView>
  </sheetViews>
  <sheetFormatPr defaultRowHeight="15" x14ac:dyDescent="0.25"/>
  <cols>
    <col min="1" max="1" width="23.28515625" bestFit="1" customWidth="1"/>
    <col min="2" max="2" width="12.85546875" customWidth="1"/>
    <col min="3" max="3" width="16" customWidth="1"/>
    <col min="4" max="4" width="16.5703125" customWidth="1"/>
    <col min="5" max="5" width="9.5703125" bestFit="1" customWidth="1"/>
  </cols>
  <sheetData>
    <row r="1" spans="1:6" x14ac:dyDescent="0.25">
      <c r="A1" s="2" t="s">
        <v>15</v>
      </c>
    </row>
    <row r="3" spans="1:6" x14ac:dyDescent="0.25">
      <c r="A3" s="3" t="s">
        <v>4</v>
      </c>
      <c r="B3" s="5">
        <v>144000</v>
      </c>
      <c r="C3" s="4"/>
      <c r="D3" s="4"/>
      <c r="E3" s="4"/>
    </row>
    <row r="4" spans="1:6" x14ac:dyDescent="0.25">
      <c r="A4" s="3" t="s">
        <v>12</v>
      </c>
      <c r="B4" s="5">
        <v>90000</v>
      </c>
      <c r="C4" s="5"/>
      <c r="D4" s="5"/>
      <c r="E4" s="5"/>
    </row>
    <row r="5" spans="1:6" x14ac:dyDescent="0.25">
      <c r="A5" s="3" t="s">
        <v>3</v>
      </c>
      <c r="B5" s="5">
        <v>160000</v>
      </c>
      <c r="C5" s="6"/>
      <c r="D5" s="6"/>
      <c r="E5" s="7"/>
    </row>
    <row r="6" spans="1:6" x14ac:dyDescent="0.25">
      <c r="A6" s="3" t="s">
        <v>13</v>
      </c>
      <c r="B6" s="5">
        <v>36000</v>
      </c>
      <c r="C6" s="6"/>
      <c r="D6" s="6"/>
      <c r="E6" s="6"/>
    </row>
    <row r="7" spans="1:6" x14ac:dyDescent="0.25">
      <c r="A7" s="3" t="s">
        <v>2</v>
      </c>
      <c r="B7" s="5">
        <v>9000</v>
      </c>
      <c r="C7" s="5"/>
      <c r="D7" s="5"/>
      <c r="E7" s="7"/>
    </row>
    <row r="8" spans="1:6" x14ac:dyDescent="0.25">
      <c r="A8" s="3" t="s">
        <v>14</v>
      </c>
      <c r="B8" s="5">
        <v>41032</v>
      </c>
      <c r="C8" s="1"/>
      <c r="D8" s="1"/>
    </row>
    <row r="9" spans="1:6" x14ac:dyDescent="0.25">
      <c r="A9" s="8"/>
      <c r="B9" s="9"/>
      <c r="C9" s="1"/>
      <c r="D9" s="1"/>
    </row>
    <row r="10" spans="1:6" x14ac:dyDescent="0.25">
      <c r="A10" s="3"/>
      <c r="B10" s="4" t="s">
        <v>16</v>
      </c>
      <c r="C10" s="4" t="s">
        <v>17</v>
      </c>
      <c r="D10" s="4" t="s">
        <v>18</v>
      </c>
      <c r="E10" s="4" t="s">
        <v>19</v>
      </c>
      <c r="F10" s="4" t="s">
        <v>25</v>
      </c>
    </row>
    <row r="11" spans="1:6" x14ac:dyDescent="0.25">
      <c r="A11" s="3" t="s">
        <v>20</v>
      </c>
      <c r="B11" s="7">
        <v>120</v>
      </c>
      <c r="C11" s="7">
        <v>75</v>
      </c>
      <c r="D11" s="7">
        <v>60</v>
      </c>
      <c r="E11" s="7">
        <v>30</v>
      </c>
      <c r="F11" s="7">
        <v>15</v>
      </c>
    </row>
    <row r="12" spans="1:6" x14ac:dyDescent="0.25">
      <c r="A12" s="3" t="s">
        <v>21</v>
      </c>
      <c r="B12" s="7">
        <v>20</v>
      </c>
      <c r="C12" s="7">
        <v>48</v>
      </c>
      <c r="D12" s="7">
        <v>12</v>
      </c>
      <c r="E12" s="7">
        <v>0</v>
      </c>
      <c r="F12" s="7">
        <v>0</v>
      </c>
    </row>
    <row r="13" spans="1:6" x14ac:dyDescent="0.25">
      <c r="A13" s="3" t="s">
        <v>22</v>
      </c>
      <c r="B13" s="7">
        <v>24</v>
      </c>
      <c r="C13" s="7">
        <v>36</v>
      </c>
      <c r="D13" s="7">
        <v>18</v>
      </c>
      <c r="E13" s="7">
        <v>12</v>
      </c>
      <c r="F13" s="7">
        <v>6</v>
      </c>
    </row>
    <row r="14" spans="1:6" ht="28.5" x14ac:dyDescent="0.25">
      <c r="A14" s="3" t="s">
        <v>23</v>
      </c>
      <c r="B14" s="7">
        <v>30</v>
      </c>
      <c r="C14" s="7">
        <v>90</v>
      </c>
      <c r="D14" s="7">
        <v>60</v>
      </c>
      <c r="E14" s="7">
        <v>0</v>
      </c>
      <c r="F14" s="7">
        <v>0</v>
      </c>
    </row>
    <row r="15" spans="1:6" x14ac:dyDescent="0.25">
      <c r="A15" s="3" t="s">
        <v>14</v>
      </c>
      <c r="B15" s="5">
        <v>7720</v>
      </c>
      <c r="C15" s="5">
        <v>7517</v>
      </c>
      <c r="D15" s="5">
        <v>13910</v>
      </c>
      <c r="E15" s="5">
        <v>8730</v>
      </c>
      <c r="F15" s="5">
        <v>3155</v>
      </c>
    </row>
    <row r="16" spans="1:6" x14ac:dyDescent="0.25">
      <c r="A16" s="3" t="s">
        <v>0</v>
      </c>
      <c r="B16" s="6">
        <v>10200</v>
      </c>
      <c r="C16" s="6">
        <v>26480</v>
      </c>
      <c r="D16" s="6">
        <v>5600</v>
      </c>
      <c r="E16" s="7">
        <v>0</v>
      </c>
      <c r="F16" s="7">
        <v>0</v>
      </c>
    </row>
    <row r="17" spans="1:6" x14ac:dyDescent="0.25">
      <c r="A17" s="3" t="s">
        <v>24</v>
      </c>
      <c r="B17" s="6">
        <v>38300</v>
      </c>
      <c r="C17" s="6">
        <v>20000</v>
      </c>
      <c r="D17" s="6">
        <v>10440</v>
      </c>
      <c r="E17" s="6">
        <v>5100</v>
      </c>
      <c r="F17" s="6">
        <v>2600</v>
      </c>
    </row>
    <row r="18" spans="1:6" x14ac:dyDescent="0.25">
      <c r="A18" s="3" t="s">
        <v>26</v>
      </c>
      <c r="B18" s="5">
        <v>306400</v>
      </c>
      <c r="C18" s="5">
        <v>200000</v>
      </c>
      <c r="D18" s="5">
        <v>93960</v>
      </c>
      <c r="E18" s="7">
        <v>0</v>
      </c>
      <c r="F18" s="7">
        <v>0</v>
      </c>
    </row>
    <row r="19" spans="1:6" x14ac:dyDescent="0.25">
      <c r="A19" s="3"/>
      <c r="B19" s="5"/>
      <c r="C19" s="7"/>
      <c r="D19" s="7"/>
    </row>
    <row r="20" spans="1:6" x14ac:dyDescent="0.25">
      <c r="A20" s="3" t="s">
        <v>27</v>
      </c>
      <c r="B20" s="3"/>
      <c r="C20" s="5">
        <v>192</v>
      </c>
      <c r="D20" s="3"/>
    </row>
    <row r="21" spans="1:6" x14ac:dyDescent="0.25">
      <c r="A21" s="3" t="s">
        <v>28</v>
      </c>
      <c r="B21" s="3" t="s">
        <v>16</v>
      </c>
      <c r="C21" s="7">
        <v>30</v>
      </c>
      <c r="D21" s="3"/>
    </row>
    <row r="22" spans="1:6" ht="28.5" x14ac:dyDescent="0.25">
      <c r="A22" s="3"/>
      <c r="B22" s="3" t="s">
        <v>17</v>
      </c>
      <c r="C22" s="7">
        <v>15</v>
      </c>
      <c r="D22" s="3" t="s">
        <v>29</v>
      </c>
      <c r="E22" s="7">
        <v>10</v>
      </c>
    </row>
    <row r="23" spans="1:6" x14ac:dyDescent="0.25">
      <c r="A23" s="3"/>
      <c r="B23" s="3" t="s">
        <v>18</v>
      </c>
      <c r="C23" s="7">
        <v>6</v>
      </c>
      <c r="D23" s="3"/>
    </row>
    <row r="24" spans="1:6" x14ac:dyDescent="0.25">
      <c r="A24" s="8"/>
    </row>
    <row r="25" spans="1:6" ht="42.75" x14ac:dyDescent="0.25">
      <c r="A25" s="3" t="s">
        <v>30</v>
      </c>
      <c r="B25" s="14">
        <v>0.4</v>
      </c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925DC-1770-496D-942A-D08484C00A59}">
  <dimension ref="A1:K33"/>
  <sheetViews>
    <sheetView tabSelected="1" topLeftCell="A20" workbookViewId="0">
      <selection activeCell="A22" sqref="A22"/>
    </sheetView>
  </sheetViews>
  <sheetFormatPr defaultRowHeight="15" x14ac:dyDescent="0.25"/>
  <cols>
    <col min="1" max="3" width="15.7109375" customWidth="1"/>
    <col min="4" max="4" width="13" customWidth="1"/>
    <col min="5" max="5" width="14.42578125" customWidth="1"/>
    <col min="6" max="6" width="13.85546875" customWidth="1"/>
    <col min="7" max="7" width="11.28515625" bestFit="1" customWidth="1"/>
    <col min="8" max="8" width="11.5703125" customWidth="1"/>
    <col min="9" max="9" width="14.42578125" customWidth="1"/>
  </cols>
  <sheetData>
    <row r="1" spans="1:11" x14ac:dyDescent="0.25">
      <c r="A1" s="2" t="str">
        <f>Question!A1</f>
        <v xml:space="preserve">Nivens Ltd </v>
      </c>
      <c r="B1" s="2"/>
      <c r="C1" s="2"/>
      <c r="D1" s="2"/>
      <c r="E1" s="2"/>
    </row>
    <row r="3" spans="1:11" ht="45" customHeight="1" x14ac:dyDescent="0.25">
      <c r="A3" s="3"/>
      <c r="B3" s="10" t="s">
        <v>8</v>
      </c>
      <c r="C3" s="11" t="s">
        <v>5</v>
      </c>
      <c r="D3" s="11" t="s">
        <v>16</v>
      </c>
      <c r="E3" s="11" t="s">
        <v>17</v>
      </c>
      <c r="F3" s="11" t="s">
        <v>18</v>
      </c>
      <c r="G3" s="11" t="s">
        <v>19</v>
      </c>
      <c r="H3" s="11" t="s">
        <v>25</v>
      </c>
      <c r="I3" s="10"/>
      <c r="J3" s="11"/>
      <c r="K3" s="15"/>
    </row>
    <row r="4" spans="1:11" x14ac:dyDescent="0.25">
      <c r="A4" s="3"/>
      <c r="B4" s="3"/>
      <c r="C4" s="3"/>
      <c r="D4" s="11" t="s">
        <v>31</v>
      </c>
      <c r="E4" s="11" t="s">
        <v>31</v>
      </c>
      <c r="F4" s="11" t="s">
        <v>31</v>
      </c>
      <c r="G4" s="11" t="s">
        <v>31</v>
      </c>
      <c r="H4" s="11" t="s">
        <v>31</v>
      </c>
      <c r="I4" s="10"/>
      <c r="J4" s="10"/>
    </row>
    <row r="5" spans="1:11" x14ac:dyDescent="0.25">
      <c r="A5" s="3" t="s">
        <v>4</v>
      </c>
      <c r="B5" s="3" t="s">
        <v>10</v>
      </c>
      <c r="C5" s="5">
        <v>144000</v>
      </c>
      <c r="D5" s="6">
        <f>($C$5/SUM(Question!$B$13:$F$13))*Question!B13</f>
        <v>36000</v>
      </c>
      <c r="E5" s="6">
        <f>($C$5/SUM(Question!$B$13:$F$13))*Question!C13</f>
        <v>54000</v>
      </c>
      <c r="F5" s="6">
        <f>($C$5/SUM(Question!$B$13:$F$13))*Question!D13</f>
        <v>27000</v>
      </c>
      <c r="G5" s="6">
        <f>($C$5/SUM(Question!$B$13:$F$13))*Question!E13</f>
        <v>18000</v>
      </c>
      <c r="H5" s="6">
        <f>($C$5/SUM(Question!$B$13:$F$13))*Question!F13</f>
        <v>9000</v>
      </c>
      <c r="I5" s="10"/>
      <c r="J5" s="10"/>
    </row>
    <row r="6" spans="1:11" ht="28.5" x14ac:dyDescent="0.25">
      <c r="A6" s="3" t="s">
        <v>12</v>
      </c>
      <c r="B6" s="3" t="s">
        <v>33</v>
      </c>
      <c r="C6" s="5">
        <v>90000</v>
      </c>
      <c r="D6" s="6">
        <f>($C$6/SUM(Question!$B$11:$F$11))*Question!B11</f>
        <v>36000</v>
      </c>
      <c r="E6" s="6">
        <f>($C$6/SUM(Question!$B$11:$F$11))*Question!C11</f>
        <v>22500</v>
      </c>
      <c r="F6" s="6">
        <f>($C$6/SUM(Question!$B$11:$F$11))*Question!D11</f>
        <v>18000</v>
      </c>
      <c r="G6" s="6">
        <f>($C$6/SUM(Question!$B$11:$F$11))*Question!E11</f>
        <v>9000</v>
      </c>
      <c r="H6" s="6">
        <f>($C$6/SUM(Question!$B$11:$F$11))*Question!F11</f>
        <v>4500</v>
      </c>
      <c r="I6" s="10"/>
      <c r="J6" s="10"/>
    </row>
    <row r="7" spans="1:11" x14ac:dyDescent="0.25">
      <c r="A7" s="3" t="s">
        <v>3</v>
      </c>
      <c r="B7" s="3" t="s">
        <v>32</v>
      </c>
      <c r="C7" s="5">
        <v>160000</v>
      </c>
      <c r="D7" s="6">
        <f>($C$7/SUM(Question!$B$12:$F$12))*Question!B12</f>
        <v>40000</v>
      </c>
      <c r="E7" s="6">
        <f>($C$7/SUM(Question!$B$12:$F$12))*Question!C12</f>
        <v>96000</v>
      </c>
      <c r="F7" s="6">
        <f>($C$7/SUM(Question!$B$12:$F$12))*Question!D12</f>
        <v>24000</v>
      </c>
      <c r="G7" s="6">
        <f>($C$7/SUM(Question!$B$12:$F$12))*Question!E12</f>
        <v>0</v>
      </c>
      <c r="H7" s="6">
        <f>($C$7/SUM(Question!$B$12:$F$12))*Question!F12</f>
        <v>0</v>
      </c>
      <c r="I7" s="10"/>
      <c r="J7" s="10"/>
    </row>
    <row r="8" spans="1:11" x14ac:dyDescent="0.25">
      <c r="A8" s="3" t="s">
        <v>13</v>
      </c>
      <c r="B8" s="3" t="s">
        <v>10</v>
      </c>
      <c r="C8" s="5">
        <v>36000</v>
      </c>
      <c r="D8" s="6">
        <f>($C$8/SUM(Question!$B$13:$F$13))*Question!B13</f>
        <v>9000</v>
      </c>
      <c r="E8" s="6">
        <f>($C$8/SUM(Question!$B$13:$F$13))*Question!C13</f>
        <v>13500</v>
      </c>
      <c r="F8" s="6">
        <f>($C$8/SUM(Question!$B$13:$F$13))*Question!D13</f>
        <v>6750</v>
      </c>
      <c r="G8" s="6">
        <f>($C$8/SUM(Question!$B$13:$F$13))*Question!E13</f>
        <v>4500</v>
      </c>
      <c r="H8" s="6">
        <f>($C$8/SUM(Question!$B$13:$F$13))*Question!F13</f>
        <v>2250</v>
      </c>
      <c r="I8" s="10"/>
      <c r="J8" s="10"/>
    </row>
    <row r="9" spans="1:11" ht="27.75" customHeight="1" x14ac:dyDescent="0.25">
      <c r="A9" s="3" t="s">
        <v>2</v>
      </c>
      <c r="B9" s="3" t="s">
        <v>6</v>
      </c>
      <c r="C9" s="5">
        <v>9000</v>
      </c>
      <c r="D9" s="6">
        <f>($C$9/SUM(Question!$B$14:$F$14))*Question!B14</f>
        <v>1500</v>
      </c>
      <c r="E9" s="6">
        <f>($C$9/SUM(Question!$B$14:$F$14))*Question!C14</f>
        <v>4500</v>
      </c>
      <c r="F9" s="6">
        <f>($C$9/SUM(Question!$B$14:$F$14))*Question!D14</f>
        <v>3000</v>
      </c>
      <c r="G9" s="6">
        <f>($C$9/SUM(Question!$B$14:$F$14))*Question!E14</f>
        <v>0</v>
      </c>
      <c r="H9" s="6">
        <f>($C$9/SUM(Question!$B$14:$F$14))*Question!F14</f>
        <v>0</v>
      </c>
      <c r="I9" s="10"/>
      <c r="J9" s="10"/>
    </row>
    <row r="10" spans="1:11" ht="28.5" x14ac:dyDescent="0.25">
      <c r="A10" s="3" t="s">
        <v>14</v>
      </c>
      <c r="B10" s="3" t="s">
        <v>9</v>
      </c>
      <c r="C10" s="5">
        <v>41032</v>
      </c>
      <c r="D10" s="6">
        <f>Question!B15</f>
        <v>7720</v>
      </c>
      <c r="E10" s="6">
        <f>Question!C15</f>
        <v>7517</v>
      </c>
      <c r="F10" s="6">
        <f>Question!D15</f>
        <v>13910</v>
      </c>
      <c r="G10" s="6">
        <f>Question!E15</f>
        <v>8730</v>
      </c>
      <c r="H10" s="6">
        <f>Question!F15</f>
        <v>3155</v>
      </c>
      <c r="I10" s="10"/>
      <c r="J10" s="10"/>
    </row>
    <row r="11" spans="1:11" ht="15" customHeight="1" x14ac:dyDescent="0.25">
      <c r="A11" s="3"/>
      <c r="B11" s="3"/>
      <c r="C11" s="3"/>
      <c r="D11" s="16">
        <f>SUM(D5:D10)</f>
        <v>130220</v>
      </c>
      <c r="E11" s="16">
        <f t="shared" ref="E11:H11" si="0">SUM(E5:E10)</f>
        <v>198017</v>
      </c>
      <c r="F11" s="16">
        <f t="shared" si="0"/>
        <v>92660</v>
      </c>
      <c r="G11" s="18">
        <f t="shared" si="0"/>
        <v>40230</v>
      </c>
      <c r="H11" s="16">
        <f t="shared" si="0"/>
        <v>18905</v>
      </c>
      <c r="I11" s="12"/>
      <c r="J11" s="15"/>
    </row>
    <row r="12" spans="1:11" ht="28.5" x14ac:dyDescent="0.25">
      <c r="A12" s="3" t="s">
        <v>19</v>
      </c>
      <c r="B12" s="3" t="s">
        <v>33</v>
      </c>
      <c r="C12" s="19">
        <f>G11</f>
        <v>40230</v>
      </c>
      <c r="D12" s="17">
        <f>($C$12/SUM(Question!$B$11:$D$11,Question!$F$11))*Question!B11</f>
        <v>17880</v>
      </c>
      <c r="E12" s="17">
        <f>($C$12/SUM(Question!$B$11:$D$11,Question!$F$11))*Question!C11</f>
        <v>11175</v>
      </c>
      <c r="F12" s="17">
        <f>($C$12/SUM(Question!$B$11:$D$11,Question!$F$11))*Question!D11</f>
        <v>8940</v>
      </c>
      <c r="G12" s="23"/>
      <c r="H12" s="17">
        <f>($C$12/SUM(Question!$B$11:$D$11,Question!$F$11))*Question!F11</f>
        <v>2235</v>
      </c>
      <c r="J12" s="10"/>
      <c r="K12" s="15"/>
    </row>
    <row r="13" spans="1:11" x14ac:dyDescent="0.25">
      <c r="A13" s="3"/>
      <c r="B13" s="3"/>
      <c r="C13" s="3"/>
      <c r="D13" s="6">
        <f>D11+D12</f>
        <v>148100</v>
      </c>
      <c r="E13" s="6">
        <f t="shared" ref="E13:H13" si="1">E11+E12</f>
        <v>209192</v>
      </c>
      <c r="F13" s="6">
        <f t="shared" si="1"/>
        <v>101600</v>
      </c>
      <c r="G13" s="23"/>
      <c r="H13" s="18">
        <f t="shared" si="1"/>
        <v>21140</v>
      </c>
    </row>
    <row r="14" spans="1:11" x14ac:dyDescent="0.25">
      <c r="A14" s="3" t="s">
        <v>25</v>
      </c>
      <c r="B14" s="3" t="s">
        <v>34</v>
      </c>
      <c r="C14" s="19">
        <f>H13</f>
        <v>21140</v>
      </c>
      <c r="D14" s="17">
        <f>($C$14/SUM(Question!$B$16:$D$16,))*Question!B16</f>
        <v>5100</v>
      </c>
      <c r="E14" s="17">
        <f>($C$14/SUM(Question!$B$16:$D$16,))*Question!C16</f>
        <v>13240</v>
      </c>
      <c r="F14" s="17">
        <f>($C$14/SUM(Question!$B$16:$D$16,))*Question!D16</f>
        <v>2800</v>
      </c>
      <c r="G14" s="22"/>
      <c r="H14" s="23"/>
      <c r="I14" s="13"/>
    </row>
    <row r="15" spans="1:11" ht="15" customHeight="1" x14ac:dyDescent="0.25">
      <c r="A15" s="3"/>
      <c r="B15" s="3"/>
      <c r="C15" s="3"/>
      <c r="D15" s="18">
        <f>D13+D14</f>
        <v>153200</v>
      </c>
      <c r="E15" s="18">
        <f t="shared" ref="E15:F15" si="2">E13+E14</f>
        <v>222432</v>
      </c>
      <c r="F15" s="18">
        <f t="shared" si="2"/>
        <v>104400</v>
      </c>
      <c r="G15" s="7"/>
      <c r="H15" s="7"/>
      <c r="I15" s="4"/>
    </row>
    <row r="18" spans="1:6" ht="25.5" customHeight="1" x14ac:dyDescent="0.25">
      <c r="A18" s="3" t="s">
        <v>35</v>
      </c>
      <c r="B18" s="3"/>
      <c r="C18" s="3"/>
      <c r="D18" s="3"/>
      <c r="E18" s="3"/>
      <c r="F18" s="3"/>
    </row>
    <row r="19" spans="1:6" ht="28.5" x14ac:dyDescent="0.25">
      <c r="A19" s="3" t="s">
        <v>36</v>
      </c>
      <c r="B19" s="3"/>
      <c r="C19" s="3"/>
      <c r="D19" s="3">
        <f>D15/Question!B17</f>
        <v>4</v>
      </c>
      <c r="E19" s="3">
        <f>E15/Question!C16</f>
        <v>8.4</v>
      </c>
      <c r="F19" s="3">
        <f>F15/Question!D17</f>
        <v>10</v>
      </c>
    </row>
    <row r="20" spans="1:6" ht="28.5" x14ac:dyDescent="0.25">
      <c r="A20" s="3"/>
      <c r="B20" s="3"/>
      <c r="C20" s="3"/>
      <c r="D20" s="3" t="s">
        <v>37</v>
      </c>
      <c r="E20" s="3" t="s">
        <v>11</v>
      </c>
      <c r="F20" s="3" t="s">
        <v>37</v>
      </c>
    </row>
    <row r="21" spans="1:6" x14ac:dyDescent="0.25">
      <c r="A21" s="3"/>
      <c r="B21" s="3"/>
      <c r="C21" s="3"/>
      <c r="D21" s="3"/>
      <c r="E21" s="3"/>
      <c r="F21" s="3"/>
    </row>
    <row r="22" spans="1:6" x14ac:dyDescent="0.25">
      <c r="A22" s="10" t="s">
        <v>38</v>
      </c>
      <c r="B22" s="3"/>
      <c r="C22" s="3"/>
      <c r="D22" s="3"/>
      <c r="E22" s="3"/>
      <c r="F22" s="3"/>
    </row>
    <row r="23" spans="1:6" x14ac:dyDescent="0.25">
      <c r="A23" s="3"/>
      <c r="B23" s="3"/>
      <c r="C23" s="3" t="s">
        <v>31</v>
      </c>
      <c r="D23" s="3" t="s">
        <v>31</v>
      </c>
      <c r="E23" s="3"/>
      <c r="F23" s="3"/>
    </row>
    <row r="24" spans="1:6" x14ac:dyDescent="0.25">
      <c r="A24" s="3" t="s">
        <v>7</v>
      </c>
      <c r="B24" s="3" t="s">
        <v>39</v>
      </c>
      <c r="C24" s="3"/>
      <c r="D24" s="3">
        <f>Question!C20</f>
        <v>192</v>
      </c>
      <c r="E24" s="3"/>
      <c r="F24" s="3"/>
    </row>
    <row r="25" spans="1:6" x14ac:dyDescent="0.25">
      <c r="A25" s="3" t="s">
        <v>40</v>
      </c>
      <c r="B25" s="3" t="s">
        <v>41</v>
      </c>
      <c r="C25" s="6">
        <f>Question!C21*(Question!B18/Question!B17)</f>
        <v>240</v>
      </c>
      <c r="D25" s="6"/>
    </row>
    <row r="26" spans="1:6" x14ac:dyDescent="0.25">
      <c r="A26" s="3"/>
      <c r="B26" s="3" t="s">
        <v>42</v>
      </c>
      <c r="C26" s="6">
        <f>Question!C22*(Question!C18/Question!C17)</f>
        <v>150</v>
      </c>
      <c r="D26" s="6"/>
    </row>
    <row r="27" spans="1:6" x14ac:dyDescent="0.25">
      <c r="A27" s="3"/>
      <c r="B27" s="3" t="s">
        <v>43</v>
      </c>
      <c r="C27" s="17">
        <f>Question!C23*Question!D18/Question!D17</f>
        <v>54</v>
      </c>
      <c r="D27" s="6">
        <f>SUM(C25:C27)</f>
        <v>444</v>
      </c>
    </row>
    <row r="28" spans="1:6" x14ac:dyDescent="0.25">
      <c r="A28" s="3" t="s">
        <v>1</v>
      </c>
      <c r="B28" s="3" t="s">
        <v>47</v>
      </c>
      <c r="C28" s="6">
        <f>D19*Question!C21</f>
        <v>120</v>
      </c>
      <c r="D28" s="6"/>
    </row>
    <row r="29" spans="1:6" x14ac:dyDescent="0.25">
      <c r="A29" s="3"/>
      <c r="B29" s="3" t="s">
        <v>49</v>
      </c>
      <c r="C29" s="6">
        <f>E19*Question!E22</f>
        <v>84</v>
      </c>
      <c r="D29" s="6"/>
    </row>
    <row r="30" spans="1:6" x14ac:dyDescent="0.25">
      <c r="A30" s="3"/>
      <c r="B30" s="3" t="s">
        <v>48</v>
      </c>
      <c r="C30" s="17">
        <f>F19*Question!C23</f>
        <v>60</v>
      </c>
      <c r="D30" s="17">
        <f>SUM(C28:C30)</f>
        <v>264</v>
      </c>
    </row>
    <row r="31" spans="1:6" x14ac:dyDescent="0.25">
      <c r="A31" s="3" t="s">
        <v>44</v>
      </c>
      <c r="B31" s="20"/>
      <c r="C31" s="6"/>
      <c r="D31" s="6">
        <f>D24+D27+D30</f>
        <v>900</v>
      </c>
    </row>
    <row r="32" spans="1:6" x14ac:dyDescent="0.25">
      <c r="A32" s="3" t="s">
        <v>45</v>
      </c>
      <c r="B32" s="3"/>
      <c r="C32" s="6"/>
      <c r="D32" s="17">
        <f>D33-D31</f>
        <v>600</v>
      </c>
    </row>
    <row r="33" spans="1:4" x14ac:dyDescent="0.25">
      <c r="A33" s="3" t="s">
        <v>46</v>
      </c>
      <c r="B33" s="21"/>
      <c r="C33" s="6"/>
      <c r="D33" s="18">
        <f>D31/(1-Question!B25)</f>
        <v>1500</v>
      </c>
    </row>
  </sheetData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2021-11-18T12:53:14Z</dcterms:created>
  <dcterms:modified xsi:type="dcterms:W3CDTF">2022-12-05T11:23:13Z</dcterms:modified>
</cp:coreProperties>
</file>