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384" documentId="8_{AB091679-5875-4DA2-8856-9B8F4AD0B54F}" xr6:coauthVersionLast="47" xr6:coauthVersionMax="47" xr10:uidLastSave="{77EC4D22-3748-45F8-8C66-EF445EBE277E}"/>
  <bookViews>
    <workbookView xWindow="-120" yWindow="-120" windowWidth="24240" windowHeight="13140" activeTab="1" xr2:uid="{E1BDA8BA-7C3D-4B55-98F4-682EA976F1BB}"/>
  </bookViews>
  <sheets>
    <sheet name="Question" sheetId="2" r:id="rId1"/>
    <sheet name="Answer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F58" i="1"/>
  <c r="D58" i="1"/>
  <c r="D59" i="1" s="1"/>
  <c r="D56" i="1"/>
  <c r="D57" i="1" s="1"/>
  <c r="B57" i="1"/>
  <c r="B56" i="1"/>
  <c r="D54" i="1"/>
  <c r="D55" i="1"/>
  <c r="B55" i="1"/>
  <c r="B54" i="1"/>
  <c r="F52" i="1"/>
  <c r="D52" i="1"/>
  <c r="B52" i="1"/>
  <c r="E45" i="1"/>
  <c r="D45" i="1"/>
  <c r="B45" i="1"/>
  <c r="D44" i="1"/>
  <c r="B44" i="1"/>
  <c r="E44" i="1" s="1"/>
  <c r="B58" i="1" s="1"/>
  <c r="B59" i="1" s="1"/>
  <c r="D40" i="1"/>
  <c r="D39" i="1"/>
  <c r="B37" i="1"/>
  <c r="C34" i="1"/>
  <c r="C33" i="1"/>
  <c r="C30" i="1"/>
  <c r="C29" i="1"/>
  <c r="C28" i="1"/>
  <c r="C26" i="1"/>
  <c r="C31" i="1" s="1"/>
  <c r="C35" i="1" s="1"/>
  <c r="D37" i="1" s="1"/>
  <c r="E37" i="1" s="1"/>
  <c r="F40" i="1" s="1"/>
  <c r="B16" i="1"/>
  <c r="F16" i="1" s="1"/>
  <c r="B13" i="1"/>
  <c r="D14" i="1"/>
  <c r="D13" i="1"/>
  <c r="B14" i="1"/>
  <c r="D9" i="1"/>
  <c r="D8" i="1"/>
  <c r="B9" i="1"/>
  <c r="B8" i="1"/>
  <c r="D5" i="2"/>
  <c r="B21" i="1" s="1"/>
  <c r="D4" i="2"/>
  <c r="B20" i="1" s="1"/>
  <c r="F39" i="1" l="1"/>
  <c r="E8" i="1"/>
  <c r="E13" i="1"/>
  <c r="E14" i="1"/>
  <c r="E9" i="1"/>
  <c r="F14" i="1" l="1"/>
  <c r="F9" i="1"/>
  <c r="F10" i="1" s="1"/>
  <c r="F15" i="1" l="1"/>
  <c r="F17" i="1" s="1"/>
  <c r="D20" i="1" s="1"/>
  <c r="F20" i="1" s="1"/>
  <c r="B39" i="1" s="1"/>
  <c r="G39" i="1" s="1"/>
  <c r="D21" i="1" l="1"/>
  <c r="F21" i="1" s="1"/>
  <c r="F22" i="1" l="1"/>
  <c r="B40" i="1"/>
  <c r="G40" i="1" s="1"/>
</calcChain>
</file>

<file path=xl/sharedStrings.xml><?xml version="1.0" encoding="utf-8"?>
<sst xmlns="http://schemas.openxmlformats.org/spreadsheetml/2006/main" count="82" uniqueCount="56">
  <si>
    <t>Jane Harlow and Barbara Davis</t>
  </si>
  <si>
    <t>Jane Harlow</t>
  </si>
  <si>
    <t>Barbara Davis</t>
  </si>
  <si>
    <t>Equity Invested</t>
  </si>
  <si>
    <t>Current Account Balances</t>
  </si>
  <si>
    <t>Interest on drawings</t>
  </si>
  <si>
    <t>Maximum allowed to be withdrawn</t>
  </si>
  <si>
    <t>Interest on equity payable</t>
  </si>
  <si>
    <t>Salary</t>
  </si>
  <si>
    <t>Profits and losses shared</t>
  </si>
  <si>
    <t>Profit for the year</t>
  </si>
  <si>
    <t>£</t>
  </si>
  <si>
    <t>Profit for the Year</t>
  </si>
  <si>
    <t>Add Interest on Drawings</t>
  </si>
  <si>
    <t>Less Interest on Equity</t>
  </si>
  <si>
    <t>RESIDUAL PROFIT</t>
  </si>
  <si>
    <t>Share of Profit:</t>
  </si>
  <si>
    <t>Appropriation Account for year ended 31 December Year 2</t>
  </si>
  <si>
    <t>x</t>
  </si>
  <si>
    <t xml:space="preserve">Jane </t>
  </si>
  <si>
    <t>Barbara</t>
  </si>
  <si>
    <t xml:space="preserve">Barbara </t>
  </si>
  <si>
    <t>Sales revenue for £320 had been incorrectly entered as £240.</t>
  </si>
  <si>
    <t>Wages had been under-added by £1,500.</t>
  </si>
  <si>
    <t>Discount received of £100 had been entered as discount allowed.</t>
  </si>
  <si>
    <t>Inventory value at £400 had been omitted from closing inventory.</t>
  </si>
  <si>
    <t>VAT of £300 had been omitted on purchases.</t>
  </si>
  <si>
    <t>No entry had been made for the sale of a vehicle (net book value — £1,600) for £1,200.</t>
  </si>
  <si>
    <t>James is to provide £15,000 as his equity.</t>
  </si>
  <si>
    <t>Goodwill is to be valued at £6,000.</t>
  </si>
  <si>
    <t>A professional revaluation of existing assets and liabilities takes place, resulting in a loss on revaluation of £2,160.</t>
  </si>
  <si>
    <t>James is to receive or be liable for 25% of the residual profits or losses, the other partners are to share the remainder in the same relative proportions as before.</t>
  </si>
  <si>
    <t>Statement of Corrected profit</t>
  </si>
  <si>
    <t>Original Profit for the Year</t>
  </si>
  <si>
    <t>Add:</t>
  </si>
  <si>
    <t>Error 1 — Sales Revenue</t>
  </si>
  <si>
    <t>Error 4 — Discount</t>
  </si>
  <si>
    <t xml:space="preserve">Error 5 — Closing Inventory </t>
  </si>
  <si>
    <t>Less:</t>
  </si>
  <si>
    <t>Error 2 — Loss on Sale</t>
  </si>
  <si>
    <t>Error 3 — Wages</t>
  </si>
  <si>
    <t>Amended Profit for the Year</t>
  </si>
  <si>
    <t>-</t>
  </si>
  <si>
    <t>reduction</t>
  </si>
  <si>
    <t>Amended Profit difference</t>
  </si>
  <si>
    <r>
      <t xml:space="preserve">Less Salary </t>
    </r>
    <r>
      <rPr>
        <sz val="11"/>
        <color theme="1"/>
        <rFont val="Times New Roman"/>
        <family val="1"/>
      </rPr>
      <t>—</t>
    </r>
    <r>
      <rPr>
        <sz val="11"/>
        <color theme="1"/>
        <rFont val="Arial"/>
        <family val="2"/>
      </rPr>
      <t xml:space="preserve"> Barbara </t>
    </r>
  </si>
  <si>
    <t>Jane</t>
  </si>
  <si>
    <t>Profit sharing ratio</t>
  </si>
  <si>
    <t>James</t>
  </si>
  <si>
    <t>of</t>
  </si>
  <si>
    <t>New Equity Account Balances</t>
  </si>
  <si>
    <t>Opening Balance</t>
  </si>
  <si>
    <t>Share of Goodwill</t>
  </si>
  <si>
    <t>Share of Revaluation Loss</t>
  </si>
  <si>
    <t>Share of Goodwill written down</t>
  </si>
  <si>
    <t>Closing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</si>
</sst>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£&quot;#,##0;[Red]\-&quot;£&quot;#,##0"/>
    <numFmt numFmtId="164" formatCode="&quot;£&quot;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6" fontId="2" fillId="0" borderId="0" xfId="0" applyNumberFormat="1" applyFont="1"/>
    <xf numFmtId="3" fontId="2" fillId="0" borderId="0" xfId="0" applyNumberFormat="1" applyFont="1"/>
    <xf numFmtId="9" fontId="2" fillId="0" borderId="0" xfId="1" applyFont="1"/>
    <xf numFmtId="9" fontId="2" fillId="0" borderId="0" xfId="0" applyNumberFormat="1" applyFont="1"/>
    <xf numFmtId="0" fontId="5" fillId="0" borderId="0" xfId="0" applyFont="1"/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8" fillId="0" borderId="0" xfId="0" applyFont="1"/>
    <xf numFmtId="9" fontId="8" fillId="0" borderId="0" xfId="0" applyNumberFormat="1" applyFont="1"/>
    <xf numFmtId="0" fontId="8" fillId="0" borderId="0" xfId="0" applyFont="1" applyAlignment="1">
      <alignment horizontal="center"/>
    </xf>
    <xf numFmtId="6" fontId="8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0" xfId="0" applyNumberFormat="1" applyFont="1"/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6" fontId="5" fillId="0" borderId="0" xfId="0" applyNumberFormat="1" applyFont="1"/>
    <xf numFmtId="0" fontId="5" fillId="0" borderId="0" xfId="0" applyFont="1" applyAlignment="1">
      <alignment vertical="center"/>
    </xf>
    <xf numFmtId="9" fontId="5" fillId="0" borderId="0" xfId="0" applyNumberFormat="1" applyFont="1"/>
    <xf numFmtId="9" fontId="5" fillId="0" borderId="0" xfId="1" applyFont="1"/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1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righ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7E430-6FA5-4A8C-8B4B-ACE465DBA615}">
  <dimension ref="A1:E26"/>
  <sheetViews>
    <sheetView topLeftCell="A13" workbookViewId="0">
      <selection activeCell="D20" sqref="D20"/>
    </sheetView>
  </sheetViews>
  <sheetFormatPr defaultRowHeight="14.25" x14ac:dyDescent="0.2"/>
  <cols>
    <col min="1" max="1" width="22.85546875" style="1" customWidth="1"/>
    <col min="2" max="2" width="13.5703125" style="1" customWidth="1"/>
    <col min="3" max="3" width="11.42578125" style="1" customWidth="1"/>
    <col min="4" max="16384" width="9.140625" style="1"/>
  </cols>
  <sheetData>
    <row r="1" spans="1:5" s="2" customFormat="1" ht="18" x14ac:dyDescent="0.25">
      <c r="A1" s="2" t="s">
        <v>0</v>
      </c>
    </row>
    <row r="2" spans="1:5" s="2" customFormat="1" ht="18" x14ac:dyDescent="0.25"/>
    <row r="3" spans="1:5" s="3" customFormat="1" ht="57" x14ac:dyDescent="0.2">
      <c r="B3" s="3" t="s">
        <v>3</v>
      </c>
      <c r="C3" s="3" t="s">
        <v>4</v>
      </c>
      <c r="D3" s="3" t="s">
        <v>9</v>
      </c>
    </row>
    <row r="4" spans="1:5" x14ac:dyDescent="0.2">
      <c r="A4" s="1" t="s">
        <v>1</v>
      </c>
      <c r="B4" s="4">
        <v>30000</v>
      </c>
      <c r="C4" s="4">
        <v>5000</v>
      </c>
      <c r="D4" s="6">
        <f>B4/($B$4+$B$5)</f>
        <v>0.6</v>
      </c>
    </row>
    <row r="5" spans="1:5" x14ac:dyDescent="0.2">
      <c r="A5" s="1" t="s">
        <v>2</v>
      </c>
      <c r="B5" s="4">
        <v>20000</v>
      </c>
      <c r="C5" s="4">
        <v>-2000</v>
      </c>
      <c r="D5" s="6">
        <f>B5/($B$4+$B$5)</f>
        <v>0.4</v>
      </c>
    </row>
    <row r="7" spans="1:5" x14ac:dyDescent="0.2">
      <c r="A7" s="1" t="s">
        <v>5</v>
      </c>
      <c r="C7" s="7">
        <v>0.2</v>
      </c>
    </row>
    <row r="8" spans="1:5" x14ac:dyDescent="0.2">
      <c r="A8" s="1" t="s">
        <v>6</v>
      </c>
      <c r="C8" s="7">
        <v>0.25</v>
      </c>
    </row>
    <row r="9" spans="1:5" x14ac:dyDescent="0.2">
      <c r="A9" s="1" t="s">
        <v>7</v>
      </c>
      <c r="C9" s="7">
        <v>0.1</v>
      </c>
    </row>
    <row r="10" spans="1:5" x14ac:dyDescent="0.2">
      <c r="A10" s="1" t="s">
        <v>8</v>
      </c>
      <c r="C10" s="4">
        <v>2000</v>
      </c>
    </row>
    <row r="12" spans="1:5" x14ac:dyDescent="0.2">
      <c r="A12" s="1" t="s">
        <v>10</v>
      </c>
      <c r="B12" s="4">
        <v>18000</v>
      </c>
    </row>
    <row r="15" spans="1:5" ht="30.75" customHeight="1" x14ac:dyDescent="0.2">
      <c r="A15" s="35" t="s">
        <v>22</v>
      </c>
      <c r="B15" s="35"/>
      <c r="C15" s="35"/>
      <c r="D15" s="4">
        <v>320</v>
      </c>
      <c r="E15" s="4">
        <v>240</v>
      </c>
    </row>
    <row r="16" spans="1:5" ht="28.5" customHeight="1" x14ac:dyDescent="0.2">
      <c r="A16" s="35" t="s">
        <v>27</v>
      </c>
      <c r="B16" s="35"/>
      <c r="C16" s="35"/>
      <c r="D16" s="4">
        <v>1600</v>
      </c>
      <c r="E16" s="4">
        <v>1200</v>
      </c>
    </row>
    <row r="17" spans="1:4" x14ac:dyDescent="0.2">
      <c r="A17" s="15" t="s">
        <v>23</v>
      </c>
      <c r="D17" s="4">
        <v>1500</v>
      </c>
    </row>
    <row r="18" spans="1:4" ht="28.5" customHeight="1" x14ac:dyDescent="0.2">
      <c r="A18" s="35" t="s">
        <v>24</v>
      </c>
      <c r="B18" s="35"/>
      <c r="C18" s="35"/>
      <c r="D18" s="4">
        <v>100</v>
      </c>
    </row>
    <row r="19" spans="1:4" ht="30.75" customHeight="1" x14ac:dyDescent="0.2">
      <c r="A19" s="35" t="s">
        <v>25</v>
      </c>
      <c r="B19" s="35"/>
      <c r="C19" s="35"/>
      <c r="D19" s="4">
        <v>400</v>
      </c>
    </row>
    <row r="20" spans="1:4" x14ac:dyDescent="0.2">
      <c r="A20" s="15" t="s">
        <v>26</v>
      </c>
      <c r="D20" s="4">
        <v>300</v>
      </c>
    </row>
    <row r="23" spans="1:4" x14ac:dyDescent="0.2">
      <c r="A23" s="36" t="s">
        <v>28</v>
      </c>
      <c r="B23" s="36"/>
      <c r="C23" s="36"/>
      <c r="D23" s="4">
        <v>15000</v>
      </c>
    </row>
    <row r="24" spans="1:4" ht="17.25" customHeight="1" x14ac:dyDescent="0.2">
      <c r="A24" s="36" t="s">
        <v>29</v>
      </c>
      <c r="B24" s="36"/>
      <c r="C24" s="36"/>
      <c r="D24" s="4">
        <v>6000</v>
      </c>
    </row>
    <row r="25" spans="1:4" ht="40.5" customHeight="1" x14ac:dyDescent="0.2">
      <c r="A25" s="35" t="s">
        <v>30</v>
      </c>
      <c r="B25" s="35"/>
      <c r="C25" s="35"/>
      <c r="D25" s="4">
        <v>2160</v>
      </c>
    </row>
    <row r="26" spans="1:4" ht="41.25" customHeight="1" x14ac:dyDescent="0.2">
      <c r="A26" s="35" t="s">
        <v>31</v>
      </c>
      <c r="B26" s="35"/>
      <c r="C26" s="35"/>
      <c r="D26" s="7">
        <v>0.25</v>
      </c>
    </row>
  </sheetData>
  <mergeCells count="8">
    <mergeCell ref="A25:C25"/>
    <mergeCell ref="A26:C26"/>
    <mergeCell ref="A15:C15"/>
    <mergeCell ref="A16:C16"/>
    <mergeCell ref="A18:C18"/>
    <mergeCell ref="A19:C19"/>
    <mergeCell ref="A23:C23"/>
    <mergeCell ref="A24:C24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83965-1A46-44A4-BC0D-45C7E1E37D0E}">
  <dimension ref="A1:G59"/>
  <sheetViews>
    <sheetView tabSelected="1" topLeftCell="A43" workbookViewId="0">
      <selection activeCell="G33" sqref="G33"/>
    </sheetView>
  </sheetViews>
  <sheetFormatPr defaultRowHeight="14.25" x14ac:dyDescent="0.2"/>
  <cols>
    <col min="1" max="1" width="23.7109375" style="1" customWidth="1"/>
    <col min="2" max="2" width="8.42578125" style="1" bestFit="1" customWidth="1"/>
    <col min="3" max="3" width="4" style="1" customWidth="1"/>
    <col min="4" max="4" width="9.5703125" style="1" customWidth="1"/>
    <col min="5" max="5" width="8.140625" style="1" customWidth="1"/>
    <col min="6" max="16384" width="9.140625" style="1"/>
  </cols>
  <sheetData>
    <row r="1" spans="1:6" s="2" customFormat="1" ht="18" x14ac:dyDescent="0.25">
      <c r="A1" s="2" t="s">
        <v>0</v>
      </c>
      <c r="E1" s="8"/>
      <c r="F1" s="8"/>
    </row>
    <row r="2" spans="1:6" s="2" customFormat="1" ht="18" x14ac:dyDescent="0.25">
      <c r="A2" s="8"/>
      <c r="E2" s="8"/>
      <c r="F2" s="8"/>
    </row>
    <row r="3" spans="1:6" ht="15" x14ac:dyDescent="0.25">
      <c r="A3" s="8" t="s">
        <v>17</v>
      </c>
    </row>
    <row r="4" spans="1:6" ht="15" x14ac:dyDescent="0.2">
      <c r="A4" s="16"/>
      <c r="E4" s="18" t="s">
        <v>11</v>
      </c>
      <c r="F4" s="18" t="s">
        <v>11</v>
      </c>
    </row>
    <row r="5" spans="1:6" x14ac:dyDescent="0.2">
      <c r="A5" s="35" t="s">
        <v>12</v>
      </c>
      <c r="B5" s="35"/>
      <c r="C5" s="35"/>
      <c r="D5" s="35"/>
      <c r="E5" s="19"/>
      <c r="F5" s="20">
        <v>18000</v>
      </c>
    </row>
    <row r="6" spans="1:6" x14ac:dyDescent="0.2">
      <c r="A6" s="16"/>
      <c r="E6" s="19"/>
      <c r="F6" s="19"/>
    </row>
    <row r="7" spans="1:6" x14ac:dyDescent="0.2">
      <c r="A7" s="39" t="s">
        <v>13</v>
      </c>
      <c r="B7" s="39"/>
      <c r="C7" s="39"/>
      <c r="D7" s="39"/>
      <c r="E7" s="19"/>
      <c r="F7" s="19"/>
    </row>
    <row r="8" spans="1:6" x14ac:dyDescent="0.2">
      <c r="A8" s="16" t="s">
        <v>19</v>
      </c>
      <c r="B8" s="12">
        <f>Question!C7</f>
        <v>0.2</v>
      </c>
      <c r="C8" s="13" t="s">
        <v>18</v>
      </c>
      <c r="D8" s="14">
        <f>Question!$C$8*Question!B4</f>
        <v>7500</v>
      </c>
      <c r="E8" s="20">
        <f>B8*D8</f>
        <v>1500</v>
      </c>
      <c r="F8" s="19"/>
    </row>
    <row r="9" spans="1:6" x14ac:dyDescent="0.2">
      <c r="A9" s="16" t="s">
        <v>20</v>
      </c>
      <c r="B9" s="12">
        <f>Question!C7</f>
        <v>0.2</v>
      </c>
      <c r="C9" s="13" t="s">
        <v>18</v>
      </c>
      <c r="D9" s="14">
        <f>Question!$C$8*Question!B5</f>
        <v>5000</v>
      </c>
      <c r="E9" s="21">
        <f>B9*D9</f>
        <v>1000</v>
      </c>
      <c r="F9" s="21">
        <f>E8+E9</f>
        <v>2500</v>
      </c>
    </row>
    <row r="10" spans="1:6" x14ac:dyDescent="0.2">
      <c r="A10" s="16"/>
      <c r="E10" s="19"/>
      <c r="F10" s="20">
        <f>F5+F9</f>
        <v>20500</v>
      </c>
    </row>
    <row r="11" spans="1:6" x14ac:dyDescent="0.2">
      <c r="A11" s="16"/>
      <c r="E11" s="19"/>
      <c r="F11" s="19"/>
    </row>
    <row r="12" spans="1:6" x14ac:dyDescent="0.2">
      <c r="A12" s="39" t="s">
        <v>14</v>
      </c>
      <c r="B12" s="39"/>
      <c r="C12" s="39"/>
      <c r="D12" s="39"/>
      <c r="E12" s="19"/>
      <c r="F12" s="19"/>
    </row>
    <row r="13" spans="1:6" x14ac:dyDescent="0.2">
      <c r="A13" s="16" t="s">
        <v>19</v>
      </c>
      <c r="B13" s="12">
        <f>Question!C9</f>
        <v>0.1</v>
      </c>
      <c r="C13" s="13" t="s">
        <v>18</v>
      </c>
      <c r="D13" s="14">
        <f>Question!B4</f>
        <v>30000</v>
      </c>
      <c r="E13" s="20">
        <f>B13*D13</f>
        <v>3000</v>
      </c>
      <c r="F13" s="19"/>
    </row>
    <row r="14" spans="1:6" x14ac:dyDescent="0.2">
      <c r="A14" s="16" t="s">
        <v>20</v>
      </c>
      <c r="B14" s="12">
        <f>Question!C9</f>
        <v>0.1</v>
      </c>
      <c r="C14" s="13" t="s">
        <v>18</v>
      </c>
      <c r="D14" s="14">
        <f>Question!B5</f>
        <v>20000</v>
      </c>
      <c r="E14" s="21">
        <f>B14*D14</f>
        <v>2000</v>
      </c>
      <c r="F14" s="21">
        <f>E13+E14</f>
        <v>5000</v>
      </c>
    </row>
    <row r="15" spans="1:6" x14ac:dyDescent="0.2">
      <c r="A15" s="16"/>
      <c r="E15" s="19"/>
      <c r="F15" s="20">
        <f>F10-F14</f>
        <v>15500</v>
      </c>
    </row>
    <row r="16" spans="1:6" ht="15" x14ac:dyDescent="0.2">
      <c r="A16" s="16" t="s">
        <v>45</v>
      </c>
      <c r="B16" s="14">
        <f>Question!C10</f>
        <v>2000</v>
      </c>
      <c r="C16" s="13" t="s">
        <v>18</v>
      </c>
      <c r="D16" s="11">
        <v>4</v>
      </c>
      <c r="E16" s="19"/>
      <c r="F16" s="21">
        <f>B16*D16</f>
        <v>8000</v>
      </c>
    </row>
    <row r="17" spans="1:6" x14ac:dyDescent="0.2">
      <c r="A17" s="40" t="s">
        <v>15</v>
      </c>
      <c r="B17" s="40"/>
      <c r="C17" s="40"/>
      <c r="D17" s="40"/>
      <c r="E17" s="19"/>
      <c r="F17" s="22">
        <f>F15-F16</f>
        <v>7500</v>
      </c>
    </row>
    <row r="18" spans="1:6" x14ac:dyDescent="0.2">
      <c r="A18" s="16"/>
      <c r="E18" s="19"/>
      <c r="F18" s="19"/>
    </row>
    <row r="19" spans="1:6" x14ac:dyDescent="0.2">
      <c r="A19" s="16" t="s">
        <v>16</v>
      </c>
      <c r="B19" s="16"/>
      <c r="C19" s="16"/>
      <c r="D19" s="16"/>
      <c r="E19" s="19"/>
      <c r="F19" s="19"/>
    </row>
    <row r="20" spans="1:6" x14ac:dyDescent="0.2">
      <c r="A20" s="16" t="s">
        <v>19</v>
      </c>
      <c r="B20" s="12">
        <f>Question!D4</f>
        <v>0.6</v>
      </c>
      <c r="C20" s="13" t="s">
        <v>18</v>
      </c>
      <c r="D20" s="14">
        <f>F17</f>
        <v>7500</v>
      </c>
      <c r="E20" s="19"/>
      <c r="F20" s="20">
        <f>B20*D20</f>
        <v>4500</v>
      </c>
    </row>
    <row r="21" spans="1:6" x14ac:dyDescent="0.2">
      <c r="A21" s="16" t="s">
        <v>21</v>
      </c>
      <c r="B21" s="12">
        <f>Question!D5</f>
        <v>0.4</v>
      </c>
      <c r="C21" s="13" t="s">
        <v>18</v>
      </c>
      <c r="D21" s="14">
        <f>F17</f>
        <v>7500</v>
      </c>
      <c r="E21" s="19"/>
      <c r="F21" s="21">
        <f>B21*D21</f>
        <v>3000</v>
      </c>
    </row>
    <row r="22" spans="1:6" x14ac:dyDescent="0.2">
      <c r="A22" s="16"/>
      <c r="E22" s="19"/>
      <c r="F22" s="21">
        <f>F20+F21</f>
        <v>7500</v>
      </c>
    </row>
    <row r="24" spans="1:6" ht="15" x14ac:dyDescent="0.25">
      <c r="A24" s="41" t="s">
        <v>32</v>
      </c>
      <c r="B24" s="41"/>
      <c r="C24" s="41"/>
      <c r="D24" s="41"/>
    </row>
    <row r="25" spans="1:6" x14ac:dyDescent="0.2">
      <c r="A25" s="37"/>
      <c r="B25" s="37"/>
      <c r="C25" s="42" t="s">
        <v>11</v>
      </c>
      <c r="D25" s="42"/>
      <c r="E25" s="16"/>
    </row>
    <row r="26" spans="1:6" x14ac:dyDescent="0.2">
      <c r="A26" s="37" t="s">
        <v>33</v>
      </c>
      <c r="B26" s="37"/>
      <c r="C26" s="43">
        <f>Question!B12</f>
        <v>18000</v>
      </c>
      <c r="D26" s="43"/>
    </row>
    <row r="27" spans="1:6" x14ac:dyDescent="0.2">
      <c r="A27" s="37" t="s">
        <v>34</v>
      </c>
      <c r="B27" s="37"/>
      <c r="C27" s="38"/>
      <c r="D27" s="38"/>
    </row>
    <row r="28" spans="1:6" x14ac:dyDescent="0.2">
      <c r="A28" s="37" t="s">
        <v>35</v>
      </c>
      <c r="B28" s="37"/>
      <c r="C28" s="50">
        <f>Question!D15-Question!E15</f>
        <v>80</v>
      </c>
      <c r="D28" s="50"/>
    </row>
    <row r="29" spans="1:6" x14ac:dyDescent="0.2">
      <c r="A29" s="37" t="s">
        <v>36</v>
      </c>
      <c r="B29" s="37"/>
      <c r="C29" s="50">
        <f>Question!D18*2</f>
        <v>200</v>
      </c>
      <c r="D29" s="50"/>
    </row>
    <row r="30" spans="1:6" x14ac:dyDescent="0.2">
      <c r="A30" s="37" t="s">
        <v>37</v>
      </c>
      <c r="B30" s="37"/>
      <c r="C30" s="50">
        <f>Question!D19</f>
        <v>400</v>
      </c>
      <c r="D30" s="50"/>
    </row>
    <row r="31" spans="1:6" x14ac:dyDescent="0.2">
      <c r="A31" s="37"/>
      <c r="B31" s="37"/>
      <c r="C31" s="44">
        <f>SUM(C26:D30)</f>
        <v>18680</v>
      </c>
      <c r="D31" s="44"/>
    </row>
    <row r="32" spans="1:6" x14ac:dyDescent="0.2">
      <c r="A32" s="37" t="s">
        <v>38</v>
      </c>
      <c r="B32" s="37"/>
      <c r="C32" s="38"/>
      <c r="D32" s="38"/>
    </row>
    <row r="33" spans="1:7" x14ac:dyDescent="0.2">
      <c r="A33" s="37" t="s">
        <v>39</v>
      </c>
      <c r="B33" s="37"/>
      <c r="C33" s="50">
        <f>Question!D16-Question!E16</f>
        <v>400</v>
      </c>
      <c r="D33" s="50"/>
    </row>
    <row r="34" spans="1:7" x14ac:dyDescent="0.2">
      <c r="A34" s="37" t="s">
        <v>40</v>
      </c>
      <c r="B34" s="37"/>
      <c r="C34" s="45">
        <f>Question!D17</f>
        <v>1500</v>
      </c>
      <c r="D34" s="45"/>
    </row>
    <row r="35" spans="1:7" ht="15" x14ac:dyDescent="0.2">
      <c r="A35" s="46" t="s">
        <v>41</v>
      </c>
      <c r="B35" s="46"/>
      <c r="C35" s="47">
        <f>C31-C33-C34</f>
        <v>16780</v>
      </c>
      <c r="D35" s="47"/>
    </row>
    <row r="37" spans="1:7" ht="28.5" x14ac:dyDescent="0.2">
      <c r="A37" s="16" t="s">
        <v>44</v>
      </c>
      <c r="B37" s="4">
        <f>Question!B12</f>
        <v>18000</v>
      </c>
      <c r="C37" s="10" t="s">
        <v>42</v>
      </c>
      <c r="D37" s="17">
        <f>C35</f>
        <v>16780</v>
      </c>
      <c r="E37" s="4">
        <f>B37-D37</f>
        <v>1220</v>
      </c>
      <c r="F37" s="1" t="s">
        <v>43</v>
      </c>
    </row>
    <row r="38" spans="1:7" x14ac:dyDescent="0.2">
      <c r="A38" s="16"/>
      <c r="C38" s="10"/>
    </row>
    <row r="39" spans="1:7" ht="15" x14ac:dyDescent="0.25">
      <c r="A39" s="16" t="s">
        <v>46</v>
      </c>
      <c r="B39" s="5">
        <f>F20</f>
        <v>4500</v>
      </c>
      <c r="C39" s="10" t="s">
        <v>42</v>
      </c>
      <c r="D39" s="7">
        <f>Question!D4</f>
        <v>0.6</v>
      </c>
      <c r="E39" s="10" t="s">
        <v>18</v>
      </c>
      <c r="F39" s="4">
        <f>E37</f>
        <v>1220</v>
      </c>
      <c r="G39" s="23">
        <f>B39-(D39*F39)</f>
        <v>3768</v>
      </c>
    </row>
    <row r="40" spans="1:7" ht="15" x14ac:dyDescent="0.25">
      <c r="A40" s="16" t="s">
        <v>21</v>
      </c>
      <c r="B40" s="5">
        <f>F21</f>
        <v>3000</v>
      </c>
      <c r="C40" s="10" t="s">
        <v>42</v>
      </c>
      <c r="D40" s="7">
        <f>Question!D5</f>
        <v>0.4</v>
      </c>
      <c r="E40" s="10" t="s">
        <v>18</v>
      </c>
      <c r="F40" s="4">
        <f>E37</f>
        <v>1220</v>
      </c>
      <c r="G40" s="23">
        <f>B40-(D40*F40)</f>
        <v>2512</v>
      </c>
    </row>
    <row r="41" spans="1:7" ht="15" x14ac:dyDescent="0.25">
      <c r="G41" s="8"/>
    </row>
    <row r="42" spans="1:7" ht="15" x14ac:dyDescent="0.2">
      <c r="A42" s="24" t="s">
        <v>47</v>
      </c>
    </row>
    <row r="43" spans="1:7" ht="15" x14ac:dyDescent="0.25">
      <c r="A43" s="1" t="s">
        <v>48</v>
      </c>
      <c r="B43" s="7"/>
      <c r="E43" s="25">
        <v>0.25</v>
      </c>
    </row>
    <row r="44" spans="1:7" ht="15" x14ac:dyDescent="0.25">
      <c r="A44" s="1" t="s">
        <v>19</v>
      </c>
      <c r="B44" s="7">
        <f>B20</f>
        <v>0.6</v>
      </c>
      <c r="C44" s="10" t="s">
        <v>49</v>
      </c>
      <c r="D44" s="6">
        <f>100%-E43</f>
        <v>0.75</v>
      </c>
      <c r="E44" s="26">
        <f>B44*D44</f>
        <v>0.44999999999999996</v>
      </c>
    </row>
    <row r="45" spans="1:7" ht="15" x14ac:dyDescent="0.25">
      <c r="A45" s="1" t="s">
        <v>20</v>
      </c>
      <c r="B45" s="7">
        <f>B21</f>
        <v>0.4</v>
      </c>
      <c r="C45" s="10" t="s">
        <v>49</v>
      </c>
      <c r="D45" s="7">
        <f>100%-E43</f>
        <v>0.75</v>
      </c>
      <c r="E45" s="25">
        <f>B45*D45</f>
        <v>0.30000000000000004</v>
      </c>
    </row>
    <row r="47" spans="1:7" ht="15" x14ac:dyDescent="0.25">
      <c r="A47" s="8" t="s">
        <v>50</v>
      </c>
    </row>
    <row r="49" spans="1:7" ht="15" x14ac:dyDescent="0.2">
      <c r="A49" s="16"/>
      <c r="B49" s="32" t="s">
        <v>46</v>
      </c>
      <c r="C49" s="30"/>
      <c r="D49" s="32" t="s">
        <v>20</v>
      </c>
      <c r="E49" s="30"/>
      <c r="F49" s="32" t="s">
        <v>48</v>
      </c>
      <c r="G49" s="27"/>
    </row>
    <row r="50" spans="1:7" x14ac:dyDescent="0.2">
      <c r="A50" s="37"/>
      <c r="B50" s="38" t="s">
        <v>11</v>
      </c>
      <c r="C50" s="49"/>
      <c r="D50" s="38" t="s">
        <v>11</v>
      </c>
      <c r="E50" s="49"/>
      <c r="F50" s="38" t="s">
        <v>11</v>
      </c>
      <c r="G50" s="48"/>
    </row>
    <row r="51" spans="1:7" x14ac:dyDescent="0.2">
      <c r="A51" s="37"/>
      <c r="B51" s="38"/>
      <c r="C51" s="49"/>
      <c r="D51" s="38"/>
      <c r="E51" s="49"/>
      <c r="F51" s="38"/>
      <c r="G51" s="48"/>
    </row>
    <row r="52" spans="1:7" ht="15" x14ac:dyDescent="0.2">
      <c r="A52" s="37" t="s">
        <v>51</v>
      </c>
      <c r="B52" s="43">
        <f>Question!B4</f>
        <v>30000</v>
      </c>
      <c r="C52" s="49"/>
      <c r="D52" s="43">
        <f>Question!B5</f>
        <v>20000</v>
      </c>
      <c r="E52" s="49"/>
      <c r="F52" s="43">
        <f>Question!D23</f>
        <v>15000</v>
      </c>
      <c r="G52" s="28"/>
    </row>
    <row r="53" spans="1:7" x14ac:dyDescent="0.2">
      <c r="A53" s="37"/>
      <c r="B53" s="43"/>
      <c r="C53" s="49"/>
      <c r="D53" s="43"/>
      <c r="E53" s="49"/>
      <c r="F53" s="43"/>
      <c r="G53" s="29"/>
    </row>
    <row r="54" spans="1:7" ht="15" x14ac:dyDescent="0.2">
      <c r="A54" s="16" t="s">
        <v>52</v>
      </c>
      <c r="B54" s="20">
        <f>Question!D4*Question!D24</f>
        <v>3600</v>
      </c>
      <c r="C54" s="30"/>
      <c r="D54" s="20">
        <f>Question!D5*Question!D24</f>
        <v>2400</v>
      </c>
      <c r="E54" s="30"/>
      <c r="F54" s="19"/>
      <c r="G54" s="27"/>
    </row>
    <row r="55" spans="1:7" ht="15" x14ac:dyDescent="0.2">
      <c r="A55" s="16"/>
      <c r="B55" s="33">
        <f>B52+B54</f>
        <v>33600</v>
      </c>
      <c r="C55" s="20"/>
      <c r="D55" s="33">
        <f t="shared" ref="D55" si="0">D52+D54</f>
        <v>22400</v>
      </c>
      <c r="E55" s="30"/>
      <c r="F55" s="19"/>
      <c r="G55" s="27"/>
    </row>
    <row r="56" spans="1:7" ht="28.5" x14ac:dyDescent="0.2">
      <c r="A56" s="16" t="s">
        <v>53</v>
      </c>
      <c r="B56" s="20">
        <f>Question!D4*Question!D25</f>
        <v>1296</v>
      </c>
      <c r="C56" s="30"/>
      <c r="D56" s="34">
        <f>Question!D5*Question!D25</f>
        <v>864</v>
      </c>
      <c r="E56" s="30"/>
      <c r="F56" s="19"/>
      <c r="G56" s="27"/>
    </row>
    <row r="57" spans="1:7" ht="15" x14ac:dyDescent="0.2">
      <c r="A57" s="16"/>
      <c r="B57" s="33">
        <f>B55-B56</f>
        <v>32304</v>
      </c>
      <c r="C57" s="30"/>
      <c r="D57" s="33">
        <f>D55-D56</f>
        <v>21536</v>
      </c>
      <c r="E57" s="30"/>
      <c r="F57" s="19"/>
      <c r="G57" s="27"/>
    </row>
    <row r="58" spans="1:7" ht="28.5" x14ac:dyDescent="0.2">
      <c r="A58" s="16" t="s">
        <v>54</v>
      </c>
      <c r="B58" s="20">
        <f>E44*Question!D24</f>
        <v>2699.9999999999995</v>
      </c>
      <c r="C58" s="30"/>
      <c r="D58" s="20">
        <f>E45*Question!D24</f>
        <v>1800.0000000000002</v>
      </c>
      <c r="E58" s="30"/>
      <c r="F58" s="20">
        <f>E43*Question!D24</f>
        <v>1500</v>
      </c>
      <c r="G58" s="31"/>
    </row>
    <row r="59" spans="1:7" x14ac:dyDescent="0.2">
      <c r="A59" s="16" t="s">
        <v>55</v>
      </c>
      <c r="B59" s="22">
        <f>B57-B58</f>
        <v>29604</v>
      </c>
      <c r="C59" s="20"/>
      <c r="D59" s="22">
        <f t="shared" ref="D59" si="1">D57-D58</f>
        <v>19736</v>
      </c>
      <c r="E59" s="20"/>
      <c r="F59" s="22">
        <f>F52-F58</f>
        <v>13500</v>
      </c>
      <c r="G59" s="9"/>
    </row>
  </sheetData>
  <mergeCells count="40">
    <mergeCell ref="G50:G51"/>
    <mergeCell ref="A52:A53"/>
    <mergeCell ref="B52:B53"/>
    <mergeCell ref="C52:C53"/>
    <mergeCell ref="D52:D53"/>
    <mergeCell ref="E52:E53"/>
    <mergeCell ref="F52:F53"/>
    <mergeCell ref="A50:A51"/>
    <mergeCell ref="B50:B51"/>
    <mergeCell ref="C50:C51"/>
    <mergeCell ref="D50:D51"/>
    <mergeCell ref="E50:E51"/>
    <mergeCell ref="F50:F51"/>
    <mergeCell ref="A33:B33"/>
    <mergeCell ref="C33:D33"/>
    <mergeCell ref="A34:B34"/>
    <mergeCell ref="C34:D34"/>
    <mergeCell ref="A35:B35"/>
    <mergeCell ref="C35:D35"/>
    <mergeCell ref="A31:B31"/>
    <mergeCell ref="C31:D31"/>
    <mergeCell ref="A32:B32"/>
    <mergeCell ref="C32:D32"/>
    <mergeCell ref="A28:B28"/>
    <mergeCell ref="C28:D28"/>
    <mergeCell ref="A29:B29"/>
    <mergeCell ref="C29:D29"/>
    <mergeCell ref="A30:B30"/>
    <mergeCell ref="C30:D30"/>
    <mergeCell ref="A27:B27"/>
    <mergeCell ref="C27:D27"/>
    <mergeCell ref="A7:D7"/>
    <mergeCell ref="A5:D5"/>
    <mergeCell ref="A12:D12"/>
    <mergeCell ref="A17:D17"/>
    <mergeCell ref="A24:D24"/>
    <mergeCell ref="A25:B25"/>
    <mergeCell ref="C25:D25"/>
    <mergeCell ref="A26:B26"/>
    <mergeCell ref="C26:D26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2021-12-07T12:13:55Z</dcterms:created>
  <dcterms:modified xsi:type="dcterms:W3CDTF">2022-12-02T15:18:18Z</dcterms:modified>
</cp:coreProperties>
</file>