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345" documentId="8_{8D0D4704-D555-4255-BA34-CFD941D84D18}" xr6:coauthVersionLast="47" xr6:coauthVersionMax="47" xr10:uidLastSave="{C1459ED4-EFF3-4EAE-853C-8A02787E4B22}"/>
  <bookViews>
    <workbookView xWindow="-120" yWindow="-120" windowWidth="24240" windowHeight="13140" activeTab="1" xr2:uid="{C85264DC-E6ED-4832-ACE0-162D049FB65D}"/>
  </bookViews>
  <sheets>
    <sheet name="Part A - Question" sheetId="1" r:id="rId1"/>
    <sheet name="Part A - Answer" sheetId="2" r:id="rId2"/>
    <sheet name="Part B - Question" sheetId="3" r:id="rId3"/>
    <sheet name="Part B - Answer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4" l="1"/>
  <c r="H8" i="4"/>
  <c r="H9" i="4"/>
  <c r="H10" i="4"/>
  <c r="H11" i="4"/>
  <c r="F7" i="4"/>
  <c r="G7" i="4" s="1"/>
  <c r="E10" i="4"/>
  <c r="G9" i="4"/>
  <c r="F9" i="4"/>
  <c r="E9" i="4"/>
  <c r="E7" i="4"/>
  <c r="D8" i="4"/>
  <c r="D11" i="4"/>
  <c r="D6" i="4"/>
  <c r="J6" i="4" s="1"/>
  <c r="C11" i="4"/>
  <c r="B11" i="4"/>
  <c r="C8" i="4"/>
  <c r="B8" i="4"/>
  <c r="C6" i="4"/>
  <c r="B6" i="4"/>
  <c r="H6" i="4"/>
  <c r="J5" i="4"/>
  <c r="I5" i="4"/>
  <c r="H5" i="4"/>
  <c r="B25" i="2"/>
  <c r="D25" i="2"/>
  <c r="C25" i="2"/>
  <c r="B33" i="2"/>
  <c r="D33" i="2"/>
  <c r="D37" i="2" s="1"/>
  <c r="C33" i="2"/>
  <c r="C37" i="2"/>
  <c r="B37" i="2"/>
  <c r="D36" i="2"/>
  <c r="D35" i="2"/>
  <c r="C34" i="2"/>
  <c r="D34" i="2"/>
  <c r="B34" i="2"/>
  <c r="C28" i="2"/>
  <c r="D28" i="2"/>
  <c r="C29" i="2"/>
  <c r="D29" i="2"/>
  <c r="C31" i="2"/>
  <c r="D31" i="2"/>
  <c r="C32" i="2"/>
  <c r="D32" i="2"/>
  <c r="B32" i="2"/>
  <c r="B31" i="2"/>
  <c r="B29" i="2"/>
  <c r="C24" i="2"/>
  <c r="B22" i="2"/>
  <c r="C6" i="2"/>
  <c r="C7" i="2" s="1"/>
  <c r="B6" i="2"/>
  <c r="B15" i="2"/>
  <c r="C11" i="2"/>
  <c r="C10" i="2"/>
  <c r="B5" i="2"/>
  <c r="B7" i="2" s="1"/>
  <c r="B21" i="2" s="1"/>
  <c r="C5" i="2"/>
  <c r="D5" i="2"/>
  <c r="D6" i="2" s="1"/>
  <c r="E5" i="2"/>
  <c r="E6" i="2" s="1"/>
  <c r="F5" i="2"/>
  <c r="F6" i="2" s="1"/>
  <c r="G5" i="2"/>
  <c r="G6" i="2" s="1"/>
  <c r="G7" i="2" s="1"/>
  <c r="C4" i="2"/>
  <c r="D4" i="2"/>
  <c r="E4" i="2"/>
  <c r="B28" i="2" s="1"/>
  <c r="F4" i="2"/>
  <c r="G4" i="2"/>
  <c r="B4" i="2"/>
  <c r="A1" i="4"/>
  <c r="A1" i="2"/>
  <c r="J7" i="4" l="1"/>
  <c r="J8" i="4" s="1"/>
  <c r="I8" i="4" s="1"/>
  <c r="I6" i="4"/>
  <c r="B38" i="2"/>
  <c r="C15" i="2" s="1"/>
  <c r="C38" i="2"/>
  <c r="D15" i="2" s="1"/>
  <c r="D38" i="2" s="1"/>
  <c r="E7" i="2"/>
  <c r="D20" i="2" s="1"/>
  <c r="C18" i="2"/>
  <c r="C21" i="2"/>
  <c r="B20" i="2"/>
  <c r="D7" i="2"/>
  <c r="B18" i="2"/>
  <c r="F7" i="2"/>
  <c r="D18" i="2"/>
  <c r="I7" i="4" l="1"/>
  <c r="J9" i="4"/>
  <c r="I9" i="4" s="1"/>
  <c r="F10" i="4" s="1"/>
  <c r="G10" i="4" s="1"/>
  <c r="C20" i="2"/>
  <c r="D21" i="2"/>
  <c r="J10" i="4" l="1"/>
  <c r="J11" i="4" s="1"/>
  <c r="I11" i="4" s="1"/>
  <c r="I10" i="4" l="1"/>
</calcChain>
</file>

<file path=xl/sharedStrings.xml><?xml version="1.0" encoding="utf-8"?>
<sst xmlns="http://schemas.openxmlformats.org/spreadsheetml/2006/main" count="88" uniqueCount="72">
  <si>
    <t>Receipts</t>
  </si>
  <si>
    <t>Payments</t>
  </si>
  <si>
    <t>Labour</t>
  </si>
  <si>
    <t>Closing Balance</t>
  </si>
  <si>
    <t>May</t>
  </si>
  <si>
    <t>Wishaw Umbrellas</t>
  </si>
  <si>
    <t>January</t>
  </si>
  <si>
    <t>February</t>
  </si>
  <si>
    <t>March</t>
  </si>
  <si>
    <t>April</t>
  </si>
  <si>
    <t>June</t>
  </si>
  <si>
    <t>Production (units)</t>
  </si>
  <si>
    <t>Sales (units)</t>
  </si>
  <si>
    <t>The estimated selling price per umbrella is £20.</t>
  </si>
  <si>
    <t>Cash customers are allowed a 10% discount on the estimated selling price.</t>
  </si>
  <si>
    <t>Credit customers who pay in the month following the month of sale are allowed a discount of 5% on the estimated selling price. Credit customers who pay after this time do not qualify for this discount.</t>
  </si>
  <si>
    <t>Cash revenue represents 40% of the total sales for each month.</t>
  </si>
  <si>
    <t>It is estimated that 50% of credit customers will receive the discount and the remainder will pay within 2 months of the month of sale.</t>
  </si>
  <si>
    <r>
      <t xml:space="preserve">Material costs £4 per unit — payable in the month </t>
    </r>
    <r>
      <rPr>
        <b/>
        <sz val="11"/>
        <color theme="1"/>
        <rFont val="Arial"/>
        <family val="2"/>
      </rPr>
      <t>before</t>
    </r>
    <r>
      <rPr>
        <sz val="11"/>
        <color theme="1"/>
        <rFont val="Arial"/>
        <family val="2"/>
      </rPr>
      <t xml:space="preserve"> production.</t>
    </r>
  </si>
  <si>
    <t>Labour costs £5 per unit — payable in the same month as production.</t>
  </si>
  <si>
    <t>Variable overhead costs of £4 per unit are payable as follows:</t>
  </si>
  <si>
    <t>¼ in the same month as production</t>
  </si>
  <si>
    <t>¾ the month following production</t>
  </si>
  <si>
    <t>The company will issue 40,000 ordinary shares of 50p each in March at a premium of 25p.</t>
  </si>
  <si>
    <t>the cash and cash equivalents balance at the beginning of March is £50,000.</t>
  </si>
  <si>
    <t>EK Manufacturing</t>
  </si>
  <si>
    <t>Fixed costs, excluding depreciation of £2,000, are payable in the same month as production:</t>
  </si>
  <si>
    <t>The Company will receive a bank loan of £60,000 in April to help finance the purchase of new equipment costing £80,000. This equipment will be paid for in May. The bank loan, including interest of 5%, will be repaid in 12 equal instalments, also starting in May.</t>
  </si>
  <si>
    <t>Production</t>
  </si>
  <si>
    <t>Sales</t>
  </si>
  <si>
    <t>Selling Price:</t>
  </si>
  <si>
    <t>£</t>
  </si>
  <si>
    <t>Cash Budget for the three months March to May Year 3</t>
  </si>
  <si>
    <t>Opening Balance</t>
  </si>
  <si>
    <t>Cash Revenue</t>
  </si>
  <si>
    <t>Credit Revenue:</t>
  </si>
  <si>
    <t>1 Month</t>
  </si>
  <si>
    <t>2 Months</t>
  </si>
  <si>
    <t>Ordinary Shares</t>
  </si>
  <si>
    <t>Share Premium</t>
  </si>
  <si>
    <t>Bank Loan</t>
  </si>
  <si>
    <t>Total Receipts</t>
  </si>
  <si>
    <t>Cash Customers (20% off)</t>
  </si>
  <si>
    <t>Credit Customers (5% off)</t>
  </si>
  <si>
    <t>Materials</t>
  </si>
  <si>
    <t>Overheads:</t>
  </si>
  <si>
    <t>One-quarter</t>
  </si>
  <si>
    <t>Three-quarters</t>
  </si>
  <si>
    <t>Labour Bonus</t>
  </si>
  <si>
    <t>Fixed Costs</t>
  </si>
  <si>
    <t>Equipment</t>
  </si>
  <si>
    <t>Loan Repayment</t>
  </si>
  <si>
    <t>Total Payments</t>
  </si>
  <si>
    <t>Credit Sales</t>
  </si>
  <si>
    <t>Cash Sales</t>
  </si>
  <si>
    <t>A labour bonus of £2 per unit is payable on production in excess of 2,000 units in the month following production.</t>
  </si>
  <si>
    <t>£20,000 on production of up to and including 2,000 units, £25,000 on production over 2,000 units</t>
  </si>
  <si>
    <t>RECEIPTS</t>
  </si>
  <si>
    <t>ISSUES</t>
  </si>
  <si>
    <t>BALANCE</t>
  </si>
  <si>
    <t>Date</t>
  </si>
  <si>
    <t>Qty</t>
  </si>
  <si>
    <t>Cost Per Unit</t>
  </si>
  <si>
    <t>Total</t>
  </si>
  <si>
    <t>EK Manufacturing Ltd has a balance of 500 units of Component J, with a unit cost £4 per unit at the beginning of May Year 2</t>
  </si>
  <si>
    <t>Issues</t>
  </si>
  <si>
    <t>May 3 — 500 units @ £4·20</t>
  </si>
  <si>
    <t>May 8 — 600 units</t>
  </si>
  <si>
    <t>May 12 — 400 units @ £4·40</t>
  </si>
  <si>
    <t>May 20 — 1,000 units @ £4·14</t>
  </si>
  <si>
    <t>May 15 — half of the units purchased on May 12 were returned as they were faulty</t>
  </si>
  <si>
    <t>May 18 — 400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</si>
</sst>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£&quot;#,##0;[Red]\-&quot;£&quot;#,##0"/>
    <numFmt numFmtId="8" formatCode="&quot;£&quot;#,##0.00;[Red]\-&quot;£&quot;#,##0.00"/>
    <numFmt numFmtId="43" formatCode="_-* #,##0.00_-;\-* #,##0.00_-;_-* &quot;-&quot;??_-;_-@_-"/>
    <numFmt numFmtId="164" formatCode="_-* #,##0_-;\-* #,##0_-;_-* &quot;-&quot;??_-;_-@_-"/>
    <numFmt numFmtId="165" formatCode="&quot;£&quot;#,##0"/>
    <numFmt numFmtId="166" formatCode="&quot;£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8"/>
      <name val="Calibri"/>
      <family val="2"/>
      <scheme val="minor"/>
    </font>
    <font>
      <b/>
      <u/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0" xfId="1" applyNumberFormat="1" applyFont="1"/>
    <xf numFmtId="9" fontId="2" fillId="0" borderId="0" xfId="0" applyNumberFormat="1" applyFont="1"/>
    <xf numFmtId="165" fontId="2" fillId="0" borderId="0" xfId="1" applyNumberFormat="1" applyFont="1"/>
    <xf numFmtId="0" fontId="5" fillId="0" borderId="0" xfId="0" applyFont="1"/>
    <xf numFmtId="0" fontId="4" fillId="0" borderId="0" xfId="0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indent="3"/>
    </xf>
    <xf numFmtId="0" fontId="2" fillId="0" borderId="0" xfId="0" applyFont="1" applyAlignment="1">
      <alignment horizontal="left" vertical="center" wrapText="1"/>
    </xf>
    <xf numFmtId="9" fontId="2" fillId="0" borderId="0" xfId="2" applyFont="1"/>
    <xf numFmtId="6" fontId="2" fillId="0" borderId="0" xfId="0" applyNumberFormat="1" applyFont="1"/>
    <xf numFmtId="3" fontId="2" fillId="0" borderId="0" xfId="0" applyNumberFormat="1" applyFont="1"/>
    <xf numFmtId="8" fontId="2" fillId="0" borderId="0" xfId="0" applyNumberFormat="1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165" fontId="9" fillId="0" borderId="0" xfId="0" applyNumberFormat="1" applyFont="1" applyAlignment="1">
      <alignment horizontal="right" vertical="center"/>
    </xf>
    <xf numFmtId="165" fontId="0" fillId="0" borderId="0" xfId="0" applyNumberFormat="1"/>
    <xf numFmtId="165" fontId="8" fillId="0" borderId="0" xfId="0" applyNumberFormat="1" applyFont="1" applyAlignment="1">
      <alignment horizontal="center" vertical="center"/>
    </xf>
    <xf numFmtId="165" fontId="0" fillId="0" borderId="2" xfId="0" applyNumberFormat="1" applyBorder="1"/>
    <xf numFmtId="165" fontId="9" fillId="0" borderId="2" xfId="0" applyNumberFormat="1" applyFont="1" applyBorder="1" applyAlignment="1">
      <alignment horizontal="right" vertical="center"/>
    </xf>
    <xf numFmtId="165" fontId="9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vertical="center" wrapText="1"/>
    </xf>
    <xf numFmtId="166" fontId="3" fillId="0" borderId="0" xfId="0" applyNumberFormat="1" applyFont="1" applyAlignment="1">
      <alignment vertical="center" wrapText="1"/>
    </xf>
    <xf numFmtId="166" fontId="2" fillId="0" borderId="0" xfId="0" applyNumberFormat="1" applyFont="1" applyAlignment="1">
      <alignment vertical="center" wrapText="1"/>
    </xf>
    <xf numFmtId="2" fontId="2" fillId="0" borderId="0" xfId="0" applyNumberFormat="1" applyFont="1" applyAlignment="1">
      <alignment horizontal="right" vertical="center"/>
    </xf>
    <xf numFmtId="17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66" fontId="2" fillId="0" borderId="0" xfId="0" applyNumberFormat="1" applyFont="1" applyAlignment="1">
      <alignment horizontal="right" vertical="center"/>
    </xf>
    <xf numFmtId="8" fontId="2" fillId="0" borderId="0" xfId="0" applyNumberFormat="1" applyFont="1" applyAlignment="1">
      <alignment horizontal="right" vertical="center"/>
    </xf>
    <xf numFmtId="6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7B78F-EB54-4671-AFA8-AC04383CEB58}">
  <dimension ref="A1:G32"/>
  <sheetViews>
    <sheetView topLeftCell="A19" workbookViewId="0">
      <selection activeCell="E24" sqref="E24"/>
    </sheetView>
  </sheetViews>
  <sheetFormatPr defaultRowHeight="14.25" x14ac:dyDescent="0.2"/>
  <cols>
    <col min="1" max="1" width="26" style="1" bestFit="1" customWidth="1"/>
    <col min="2" max="2" width="12.7109375" style="3" bestFit="1" customWidth="1"/>
    <col min="3" max="3" width="9.85546875" style="1" customWidth="1"/>
    <col min="4" max="16384" width="9.140625" style="1"/>
  </cols>
  <sheetData>
    <row r="1" spans="1:7" ht="18" x14ac:dyDescent="0.25">
      <c r="A1" s="6" t="s">
        <v>5</v>
      </c>
    </row>
    <row r="3" spans="1:7" ht="15" x14ac:dyDescent="0.25">
      <c r="A3" s="11"/>
      <c r="B3"/>
      <c r="C3"/>
      <c r="D3"/>
      <c r="E3"/>
      <c r="F3"/>
      <c r="G3"/>
    </row>
    <row r="4" spans="1:7" ht="30" x14ac:dyDescent="0.2">
      <c r="A4" s="9"/>
      <c r="B4" s="9" t="s">
        <v>6</v>
      </c>
      <c r="C4" s="9" t="s">
        <v>7</v>
      </c>
      <c r="D4" s="9" t="s">
        <v>8</v>
      </c>
      <c r="E4" s="9" t="s">
        <v>9</v>
      </c>
      <c r="F4" s="9" t="s">
        <v>4</v>
      </c>
      <c r="G4" s="9" t="s">
        <v>10</v>
      </c>
    </row>
    <row r="5" spans="1:7" x14ac:dyDescent="0.2">
      <c r="A5" s="10" t="s">
        <v>11</v>
      </c>
      <c r="B5" s="8">
        <v>2500</v>
      </c>
      <c r="C5" s="8">
        <v>2400</v>
      </c>
      <c r="D5" s="8">
        <v>1800</v>
      </c>
      <c r="E5" s="8">
        <v>2300</v>
      </c>
      <c r="F5" s="8">
        <v>1900</v>
      </c>
      <c r="G5" s="8">
        <v>1600</v>
      </c>
    </row>
    <row r="6" spans="1:7" x14ac:dyDescent="0.2">
      <c r="A6" s="10" t="s">
        <v>12</v>
      </c>
      <c r="B6" s="8">
        <v>2510</v>
      </c>
      <c r="C6" s="8">
        <v>2460</v>
      </c>
      <c r="D6" s="8">
        <v>1750</v>
      </c>
      <c r="E6" s="8">
        <v>2340</v>
      </c>
      <c r="F6" s="8">
        <v>1930</v>
      </c>
      <c r="G6" s="8">
        <v>1640</v>
      </c>
    </row>
    <row r="7" spans="1:7" x14ac:dyDescent="0.2">
      <c r="A7" s="2"/>
    </row>
    <row r="8" spans="1:7" ht="28.5" x14ac:dyDescent="0.2">
      <c r="A8" s="12" t="s">
        <v>13</v>
      </c>
      <c r="B8" s="5">
        <v>20</v>
      </c>
      <c r="C8" s="4"/>
    </row>
    <row r="9" spans="1:7" ht="57" x14ac:dyDescent="0.2">
      <c r="A9" s="12" t="s">
        <v>14</v>
      </c>
      <c r="B9" s="13">
        <v>0.1</v>
      </c>
    </row>
    <row r="10" spans="1:7" ht="114" x14ac:dyDescent="0.2">
      <c r="A10" s="12" t="s">
        <v>15</v>
      </c>
      <c r="B10" s="13">
        <v>0.05</v>
      </c>
    </row>
    <row r="11" spans="1:7" x14ac:dyDescent="0.2">
      <c r="A11" s="10"/>
      <c r="B11" s="5"/>
    </row>
    <row r="12" spans="1:7" ht="42.75" x14ac:dyDescent="0.2">
      <c r="A12" s="10" t="s">
        <v>16</v>
      </c>
      <c r="B12" s="13">
        <v>0.4</v>
      </c>
    </row>
    <row r="13" spans="1:7" ht="85.5" x14ac:dyDescent="0.2">
      <c r="A13" s="10" t="s">
        <v>17</v>
      </c>
      <c r="B13" s="4">
        <v>0.5</v>
      </c>
    </row>
    <row r="14" spans="1:7" ht="43.5" x14ac:dyDescent="0.2">
      <c r="A14" s="10" t="s">
        <v>18</v>
      </c>
      <c r="B14" s="14">
        <v>4</v>
      </c>
    </row>
    <row r="15" spans="1:7" ht="42.75" x14ac:dyDescent="0.2">
      <c r="A15" s="10" t="s">
        <v>19</v>
      </c>
      <c r="B15" s="14">
        <v>5</v>
      </c>
    </row>
    <row r="16" spans="1:7" ht="42.75" x14ac:dyDescent="0.2">
      <c r="A16" s="10" t="s">
        <v>20</v>
      </c>
      <c r="B16" s="14">
        <v>4</v>
      </c>
    </row>
    <row r="17" spans="1:2" ht="28.5" x14ac:dyDescent="0.2">
      <c r="A17" s="10" t="s">
        <v>21</v>
      </c>
      <c r="B17" s="4">
        <v>0.25</v>
      </c>
    </row>
    <row r="18" spans="1:2" ht="28.5" x14ac:dyDescent="0.2">
      <c r="A18" s="10" t="s">
        <v>22</v>
      </c>
      <c r="B18" s="4">
        <v>0.75</v>
      </c>
    </row>
    <row r="19" spans="1:2" ht="39.75" customHeight="1" x14ac:dyDescent="0.2">
      <c r="A19" s="47" t="s">
        <v>55</v>
      </c>
      <c r="B19" s="14">
        <v>2</v>
      </c>
    </row>
    <row r="20" spans="1:2" ht="38.25" customHeight="1" x14ac:dyDescent="0.2">
      <c r="A20" s="47"/>
      <c r="B20" s="15">
        <v>2000</v>
      </c>
    </row>
    <row r="21" spans="1:2" ht="57" x14ac:dyDescent="0.2">
      <c r="A21" s="10" t="s">
        <v>26</v>
      </c>
      <c r="B21" s="14"/>
    </row>
    <row r="22" spans="1:2" ht="23.25" customHeight="1" x14ac:dyDescent="0.2">
      <c r="A22" s="47" t="s">
        <v>56</v>
      </c>
      <c r="B22" s="14">
        <v>20000</v>
      </c>
    </row>
    <row r="23" spans="1:2" ht="18.75" customHeight="1" x14ac:dyDescent="0.2">
      <c r="A23" s="47"/>
      <c r="B23" s="15">
        <v>2000</v>
      </c>
    </row>
    <row r="24" spans="1:2" ht="20.25" customHeight="1" x14ac:dyDescent="0.2">
      <c r="A24" s="47"/>
      <c r="B24" s="14">
        <v>25000</v>
      </c>
    </row>
    <row r="25" spans="1:2" ht="22.5" customHeight="1" x14ac:dyDescent="0.2">
      <c r="A25" s="47" t="s">
        <v>23</v>
      </c>
      <c r="B25" s="15">
        <v>40000</v>
      </c>
    </row>
    <row r="26" spans="1:2" ht="22.5" customHeight="1" x14ac:dyDescent="0.2">
      <c r="A26" s="47"/>
      <c r="B26" s="16">
        <v>0.5</v>
      </c>
    </row>
    <row r="27" spans="1:2" ht="19.5" customHeight="1" x14ac:dyDescent="0.2">
      <c r="A27" s="47"/>
      <c r="B27" s="16">
        <v>0.25</v>
      </c>
    </row>
    <row r="28" spans="1:2" ht="54" customHeight="1" x14ac:dyDescent="0.2">
      <c r="A28" s="47" t="s">
        <v>27</v>
      </c>
      <c r="B28" s="14">
        <v>60000</v>
      </c>
    </row>
    <row r="29" spans="1:2" ht="45.75" customHeight="1" x14ac:dyDescent="0.2">
      <c r="A29" s="47"/>
      <c r="B29" s="14">
        <v>80000</v>
      </c>
    </row>
    <row r="30" spans="1:2" ht="36" customHeight="1" x14ac:dyDescent="0.2">
      <c r="A30" s="47"/>
      <c r="B30" s="13">
        <v>0.05</v>
      </c>
    </row>
    <row r="31" spans="1:2" ht="39.75" customHeight="1" x14ac:dyDescent="0.2">
      <c r="A31" s="47"/>
      <c r="B31" s="3">
        <v>12</v>
      </c>
    </row>
    <row r="32" spans="1:2" ht="57" x14ac:dyDescent="0.2">
      <c r="A32" s="10" t="s">
        <v>24</v>
      </c>
      <c r="B32" s="14">
        <v>50000</v>
      </c>
    </row>
  </sheetData>
  <mergeCells count="4">
    <mergeCell ref="A19:A20"/>
    <mergeCell ref="A28:A31"/>
    <mergeCell ref="A25:A27"/>
    <mergeCell ref="A22:A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E12F3-061B-49BB-885F-9120A5F3F61A}">
  <dimension ref="A1:J39"/>
  <sheetViews>
    <sheetView tabSelected="1" topLeftCell="A21" workbookViewId="0">
      <selection activeCell="B25" sqref="B25:D25"/>
    </sheetView>
  </sheetViews>
  <sheetFormatPr defaultRowHeight="15" x14ac:dyDescent="0.25"/>
  <cols>
    <col min="1" max="1" width="20.5703125" customWidth="1"/>
    <col min="2" max="2" width="11.28515625" bestFit="1" customWidth="1"/>
    <col min="3" max="3" width="12.42578125" bestFit="1" customWidth="1"/>
    <col min="4" max="4" width="12.28515625" customWidth="1"/>
    <col min="5" max="5" width="6.140625" bestFit="1" customWidth="1"/>
  </cols>
  <sheetData>
    <row r="1" spans="1:10" ht="18" x14ac:dyDescent="0.25">
      <c r="A1" s="6" t="str">
        <f>'Part A - Question'!A1</f>
        <v>Wishaw Umbrellas</v>
      </c>
    </row>
    <row r="3" spans="1:10" x14ac:dyDescent="0.25">
      <c r="B3" s="17" t="s">
        <v>6</v>
      </c>
      <c r="C3" s="17" t="s">
        <v>7</v>
      </c>
      <c r="D3" s="18" t="s">
        <v>8</v>
      </c>
      <c r="E3" s="18" t="s">
        <v>9</v>
      </c>
      <c r="F3" s="18" t="s">
        <v>4</v>
      </c>
      <c r="G3" s="18" t="s">
        <v>10</v>
      </c>
      <c r="H3" s="1"/>
      <c r="I3" s="1"/>
      <c r="J3" s="1"/>
    </row>
    <row r="4" spans="1:10" x14ac:dyDescent="0.25">
      <c r="A4" s="19" t="s">
        <v>28</v>
      </c>
      <c r="B4" s="20">
        <f>'Part A - Question'!B5</f>
        <v>2500</v>
      </c>
      <c r="C4" s="20">
        <f>'Part A - Question'!C5</f>
        <v>2400</v>
      </c>
      <c r="D4" s="20">
        <f>'Part A - Question'!D5</f>
        <v>1800</v>
      </c>
      <c r="E4" s="20">
        <f>'Part A - Question'!E5</f>
        <v>2300</v>
      </c>
      <c r="F4" s="20">
        <f>'Part A - Question'!F5</f>
        <v>1900</v>
      </c>
      <c r="G4" s="20">
        <f>'Part A - Question'!G5</f>
        <v>1600</v>
      </c>
      <c r="H4" s="1"/>
      <c r="I4" s="1"/>
      <c r="J4" s="1"/>
    </row>
    <row r="5" spans="1:10" x14ac:dyDescent="0.25">
      <c r="A5" s="19" t="s">
        <v>29</v>
      </c>
      <c r="B5" s="20">
        <f>'Part A - Question'!B6</f>
        <v>2510</v>
      </c>
      <c r="C5" s="20">
        <f>'Part A - Question'!C6</f>
        <v>2460</v>
      </c>
      <c r="D5" s="20">
        <f>'Part A - Question'!D6</f>
        <v>1750</v>
      </c>
      <c r="E5" s="20">
        <f>'Part A - Question'!E6</f>
        <v>2340</v>
      </c>
      <c r="F5" s="20">
        <f>'Part A - Question'!F6</f>
        <v>1930</v>
      </c>
      <c r="G5" s="20">
        <f>'Part A - Question'!G6</f>
        <v>1640</v>
      </c>
      <c r="H5" s="1"/>
      <c r="I5" s="1"/>
      <c r="J5" s="1"/>
    </row>
    <row r="6" spans="1:10" x14ac:dyDescent="0.25">
      <c r="A6" s="19" t="s">
        <v>54</v>
      </c>
      <c r="B6" s="20">
        <f>B5*'Part A - Question'!$B$12</f>
        <v>1004</v>
      </c>
      <c r="C6" s="20">
        <f>C5*'Part A - Question'!$B$12</f>
        <v>984</v>
      </c>
      <c r="D6" s="20">
        <f>D5*'Part A - Question'!$B$12</f>
        <v>700</v>
      </c>
      <c r="E6" s="20">
        <f>E5*'Part A - Question'!$B$12</f>
        <v>936</v>
      </c>
      <c r="F6" s="20">
        <f>F5*'Part A - Question'!$B$12</f>
        <v>772</v>
      </c>
      <c r="G6" s="20">
        <f>G5*'Part A - Question'!$B$12</f>
        <v>656</v>
      </c>
      <c r="H6" s="1"/>
      <c r="I6" s="1"/>
      <c r="J6" s="1"/>
    </row>
    <row r="7" spans="1:10" x14ac:dyDescent="0.25">
      <c r="A7" s="19" t="s">
        <v>53</v>
      </c>
      <c r="B7" s="20">
        <f>B5-B6</f>
        <v>1506</v>
      </c>
      <c r="C7" s="20">
        <f t="shared" ref="C7:G7" si="0">C5-C6</f>
        <v>1476</v>
      </c>
      <c r="D7" s="20">
        <f t="shared" si="0"/>
        <v>1050</v>
      </c>
      <c r="E7" s="20">
        <f t="shared" si="0"/>
        <v>1404</v>
      </c>
      <c r="F7" s="20">
        <f t="shared" si="0"/>
        <v>1158</v>
      </c>
      <c r="G7" s="20">
        <f t="shared" si="0"/>
        <v>984</v>
      </c>
      <c r="H7" s="1"/>
      <c r="I7" s="1"/>
      <c r="J7" s="1"/>
    </row>
    <row r="8" spans="1:10" x14ac:dyDescent="0.25">
      <c r="F8" s="7"/>
      <c r="G8" s="7"/>
      <c r="H8" s="7"/>
      <c r="I8" s="7"/>
      <c r="J8" s="1"/>
    </row>
    <row r="9" spans="1:10" x14ac:dyDescent="0.25">
      <c r="A9" s="19" t="s">
        <v>30</v>
      </c>
      <c r="C9" s="21" t="s">
        <v>31</v>
      </c>
      <c r="F9" s="9"/>
      <c r="G9" s="9"/>
      <c r="H9" s="9"/>
      <c r="I9" s="9"/>
      <c r="J9" s="1"/>
    </row>
    <row r="10" spans="1:10" x14ac:dyDescent="0.25">
      <c r="A10" s="48" t="s">
        <v>42</v>
      </c>
      <c r="B10" s="48"/>
      <c r="C10" s="21">
        <f>'Part A - Question'!B8-'Part A - Question'!B8*'Part A - Question'!B9</f>
        <v>18</v>
      </c>
      <c r="F10" s="8"/>
      <c r="G10" s="8"/>
      <c r="H10" s="8"/>
      <c r="I10" s="8"/>
      <c r="J10" s="1"/>
    </row>
    <row r="11" spans="1:10" x14ac:dyDescent="0.25">
      <c r="A11" s="48" t="s">
        <v>43</v>
      </c>
      <c r="B11" s="48"/>
      <c r="C11" s="21">
        <f>'Part A - Question'!B8-'Part A - Question'!B8*'Part A - Question'!B10</f>
        <v>19</v>
      </c>
      <c r="F11" s="8"/>
      <c r="G11" s="8"/>
      <c r="H11" s="8"/>
      <c r="I11" s="8"/>
      <c r="J11" s="1"/>
    </row>
    <row r="12" spans="1:10" x14ac:dyDescent="0.25">
      <c r="F12" s="8"/>
      <c r="G12" s="8"/>
      <c r="H12" s="8"/>
      <c r="I12" s="8"/>
      <c r="J12" s="1"/>
    </row>
    <row r="13" spans="1:10" x14ac:dyDescent="0.25">
      <c r="A13" s="23" t="s">
        <v>32</v>
      </c>
      <c r="B13" s="23"/>
      <c r="C13" s="23"/>
      <c r="D13" s="23"/>
      <c r="E13" s="24"/>
      <c r="F13" s="8"/>
      <c r="G13" s="8"/>
      <c r="H13" s="8"/>
      <c r="I13" s="8"/>
      <c r="J13" s="1"/>
    </row>
    <row r="14" spans="1:10" x14ac:dyDescent="0.25">
      <c r="B14" s="17" t="s">
        <v>8</v>
      </c>
      <c r="C14" s="17" t="s">
        <v>9</v>
      </c>
      <c r="D14" s="17" t="s">
        <v>4</v>
      </c>
      <c r="F14" s="8"/>
      <c r="G14" s="8"/>
      <c r="H14" s="8"/>
      <c r="I14" s="8"/>
      <c r="J14" s="1"/>
    </row>
    <row r="15" spans="1:10" x14ac:dyDescent="0.25">
      <c r="A15" s="19" t="s">
        <v>33</v>
      </c>
      <c r="B15" s="25">
        <f>'Part A - Question'!B32</f>
        <v>50000</v>
      </c>
      <c r="C15" s="25">
        <f>B38</f>
        <v>73682</v>
      </c>
      <c r="D15" s="25">
        <f t="shared" ref="D15" si="1">C38</f>
        <v>123465</v>
      </c>
      <c r="E15" s="25"/>
      <c r="F15" s="8"/>
      <c r="G15" s="8"/>
      <c r="H15" s="8"/>
      <c r="I15" s="8"/>
      <c r="J15" s="1"/>
    </row>
    <row r="16" spans="1:10" x14ac:dyDescent="0.25">
      <c r="B16" s="26"/>
      <c r="C16" s="26"/>
      <c r="D16" s="26"/>
      <c r="F16" s="1"/>
      <c r="G16" s="1"/>
      <c r="H16" s="1"/>
      <c r="I16" s="1"/>
      <c r="J16" s="1"/>
    </row>
    <row r="17" spans="1:10" x14ac:dyDescent="0.25">
      <c r="A17" s="17" t="s">
        <v>0</v>
      </c>
      <c r="B17" s="26"/>
      <c r="C17" s="26"/>
      <c r="D17" s="26"/>
      <c r="F17" s="1"/>
      <c r="G17" s="1"/>
      <c r="H17" s="1"/>
      <c r="I17" s="1"/>
      <c r="J17" s="1"/>
    </row>
    <row r="18" spans="1:10" x14ac:dyDescent="0.25">
      <c r="A18" s="19" t="s">
        <v>34</v>
      </c>
      <c r="B18" s="25">
        <f>$C$10*D6</f>
        <v>12600</v>
      </c>
      <c r="C18" s="25">
        <f t="shared" ref="C18:D18" si="2">$C$10*E6</f>
        <v>16848</v>
      </c>
      <c r="D18" s="25">
        <f t="shared" si="2"/>
        <v>13896</v>
      </c>
      <c r="F18" s="1"/>
      <c r="G18" s="1"/>
      <c r="H18" s="1"/>
      <c r="I18" s="1"/>
      <c r="J18" s="1"/>
    </row>
    <row r="19" spans="1:10" x14ac:dyDescent="0.25">
      <c r="A19" s="19" t="s">
        <v>35</v>
      </c>
      <c r="B19" s="26"/>
      <c r="C19" s="26"/>
      <c r="D19" s="26"/>
    </row>
    <row r="20" spans="1:10" x14ac:dyDescent="0.25">
      <c r="A20" s="19" t="s">
        <v>36</v>
      </c>
      <c r="B20" s="25">
        <f>C7*'Part A - Question'!$B$13*'Part A - Answer'!$C$11</f>
        <v>14022</v>
      </c>
      <c r="C20" s="25">
        <f>D7*'Part A - Question'!$B$13*'Part A - Answer'!$C$11</f>
        <v>9975</v>
      </c>
      <c r="D20" s="25">
        <f>E7*'Part A - Question'!$B$13*'Part A - Answer'!$C$11</f>
        <v>13338</v>
      </c>
    </row>
    <row r="21" spans="1:10" x14ac:dyDescent="0.25">
      <c r="A21" s="19" t="s">
        <v>37</v>
      </c>
      <c r="B21" s="25">
        <f>B7*'Part A - Question'!$B$13*'Part A - Question'!$B$8</f>
        <v>15060</v>
      </c>
      <c r="C21" s="25">
        <f>C7*'Part A - Question'!$B$13*'Part A - Question'!$B$8</f>
        <v>14760</v>
      </c>
      <c r="D21" s="25">
        <f>D7*'Part A - Question'!$B$13*'Part A - Question'!$B$8</f>
        <v>10500</v>
      </c>
    </row>
    <row r="22" spans="1:10" x14ac:dyDescent="0.25">
      <c r="A22" s="19" t="s">
        <v>38</v>
      </c>
      <c r="B22" s="25">
        <f>'Part A - Question'!B25*'Part A - Question'!B26</f>
        <v>20000</v>
      </c>
      <c r="C22" s="26"/>
      <c r="D22" s="26"/>
    </row>
    <row r="23" spans="1:10" x14ac:dyDescent="0.25">
      <c r="A23" s="19" t="s">
        <v>39</v>
      </c>
      <c r="B23" s="25">
        <v>10000</v>
      </c>
      <c r="C23" s="26"/>
      <c r="D23" s="26"/>
    </row>
    <row r="24" spans="1:10" x14ac:dyDescent="0.25">
      <c r="A24" s="19" t="s">
        <v>40</v>
      </c>
      <c r="B24" s="28"/>
      <c r="C24" s="29">
        <f>'Part A - Question'!B28</f>
        <v>60000</v>
      </c>
      <c r="D24" s="28"/>
    </row>
    <row r="25" spans="1:10" x14ac:dyDescent="0.25">
      <c r="A25" s="22" t="s">
        <v>41</v>
      </c>
      <c r="B25" s="30">
        <f>SUM(B18:B24)</f>
        <v>71682</v>
      </c>
      <c r="C25" s="30">
        <f>SUM(C18:C24)</f>
        <v>101583</v>
      </c>
      <c r="D25" s="30">
        <f>SUM(D18:D24)</f>
        <v>37734</v>
      </c>
    </row>
    <row r="26" spans="1:10" x14ac:dyDescent="0.25">
      <c r="C26" s="26"/>
    </row>
    <row r="27" spans="1:10" x14ac:dyDescent="0.25">
      <c r="A27" s="17" t="s">
        <v>1</v>
      </c>
      <c r="B27" s="26"/>
      <c r="C27" s="26"/>
      <c r="D27" s="26"/>
      <c r="E27" s="26"/>
    </row>
    <row r="28" spans="1:10" x14ac:dyDescent="0.25">
      <c r="A28" s="19" t="s">
        <v>44</v>
      </c>
      <c r="B28" s="25">
        <f>E4*'Part A - Question'!$B$14</f>
        <v>9200</v>
      </c>
      <c r="C28" s="25">
        <f>F4*'Part A - Question'!$B$14</f>
        <v>7600</v>
      </c>
      <c r="D28" s="25">
        <f>G4*'Part A - Question'!$B$14</f>
        <v>6400</v>
      </c>
      <c r="E28" s="27"/>
    </row>
    <row r="29" spans="1:10" x14ac:dyDescent="0.25">
      <c r="A29" s="19" t="s">
        <v>2</v>
      </c>
      <c r="B29" s="25">
        <f>D4*'Part A - Question'!$B$15</f>
        <v>9000</v>
      </c>
      <c r="C29" s="25">
        <f>E4*'Part A - Question'!$B$15</f>
        <v>11500</v>
      </c>
      <c r="D29" s="25">
        <f>F4*'Part A - Question'!$B$15</f>
        <v>9500</v>
      </c>
      <c r="E29" s="27"/>
    </row>
    <row r="30" spans="1:10" x14ac:dyDescent="0.25">
      <c r="A30" s="19" t="s">
        <v>45</v>
      </c>
      <c r="B30" s="26"/>
      <c r="C30" s="26"/>
      <c r="D30" s="26"/>
      <c r="E30" s="26"/>
    </row>
    <row r="31" spans="1:10" x14ac:dyDescent="0.25">
      <c r="A31" s="19" t="s">
        <v>46</v>
      </c>
      <c r="B31" s="25">
        <f>D4*'Part A - Question'!$B$16*'Part A - Question'!$B$17</f>
        <v>1800</v>
      </c>
      <c r="C31" s="25">
        <f>E4*'Part A - Question'!$B$16*'Part A - Question'!$B$17</f>
        <v>2300</v>
      </c>
      <c r="D31" s="25">
        <f>F4*'Part A - Question'!$B$16*'Part A - Question'!$B$17</f>
        <v>1900</v>
      </c>
      <c r="E31" s="27"/>
    </row>
    <row r="32" spans="1:10" x14ac:dyDescent="0.25">
      <c r="A32" s="19" t="s">
        <v>47</v>
      </c>
      <c r="B32" s="25">
        <f>C4*'Part A - Question'!$B$16*'Part A - Question'!$B$18</f>
        <v>7200</v>
      </c>
      <c r="C32" s="25">
        <f>D4*'Part A - Question'!$B$16*'Part A - Question'!$B$18</f>
        <v>5400</v>
      </c>
      <c r="D32" s="25">
        <f>E4*'Part A - Question'!$B$16*'Part A - Question'!$B$18</f>
        <v>6900</v>
      </c>
      <c r="E32" s="27"/>
    </row>
    <row r="33" spans="1:5" x14ac:dyDescent="0.25">
      <c r="A33" s="19" t="s">
        <v>48</v>
      </c>
      <c r="B33" s="25">
        <f>IF(C4&gt;'Part A - Question'!$B$20,(C4-'Part A - Question'!$B$20)*'Part A - Question'!$B$19,0)</f>
        <v>800</v>
      </c>
      <c r="C33" s="25">
        <f>IF(D4&gt;'Part A - Question'!$B$20,(D4-'Part A - Question'!$B$20)*'Part A - Question'!$B$19,0)</f>
        <v>0</v>
      </c>
      <c r="D33" s="25">
        <f>IF(E4&gt;'Part A - Question'!$B$20,(E4-'Part A - Question'!$B$20)*'Part A - Question'!$B$19,0)</f>
        <v>600</v>
      </c>
      <c r="E33" s="27"/>
    </row>
    <row r="34" spans="1:5" x14ac:dyDescent="0.25">
      <c r="A34" s="19" t="s">
        <v>49</v>
      </c>
      <c r="B34" s="25">
        <f>IF(D4&gt;='Part A - Question'!$B$23,'Part A - Question'!$B$24,'Part A - Question'!$B$22)</f>
        <v>20000</v>
      </c>
      <c r="C34" s="25">
        <f>IF(E4&gt;='Part A - Question'!$B$23,'Part A - Question'!$B$24,'Part A - Question'!$B$22)</f>
        <v>25000</v>
      </c>
      <c r="D34" s="25">
        <f>IF(F4&gt;='Part A - Question'!$B$23,'Part A - Question'!$B$24,'Part A - Question'!$B$22)</f>
        <v>20000</v>
      </c>
      <c r="E34" s="27"/>
    </row>
    <row r="35" spans="1:5" x14ac:dyDescent="0.25">
      <c r="A35" s="19" t="s">
        <v>50</v>
      </c>
      <c r="B35" s="26"/>
      <c r="C35" s="26"/>
      <c r="D35" s="25">
        <f>'Part A - Question'!B29</f>
        <v>80000</v>
      </c>
      <c r="E35" s="27"/>
    </row>
    <row r="36" spans="1:5" x14ac:dyDescent="0.25">
      <c r="A36" s="19" t="s">
        <v>51</v>
      </c>
      <c r="B36" s="26"/>
      <c r="C36" s="26"/>
      <c r="D36" s="25">
        <f>('Part A - Question'!B28+'Part A - Question'!B28*'Part A - Question'!B30)/'Part A - Question'!B31</f>
        <v>5250</v>
      </c>
      <c r="E36" s="27"/>
    </row>
    <row r="37" spans="1:5" x14ac:dyDescent="0.25">
      <c r="A37" s="22" t="s">
        <v>52</v>
      </c>
      <c r="B37" s="30">
        <f>SUM(B28:B36)</f>
        <v>48000</v>
      </c>
      <c r="C37" s="30">
        <f t="shared" ref="C37:D37" si="3">SUM(C28:C36)</f>
        <v>51800</v>
      </c>
      <c r="D37" s="30">
        <f t="shared" si="3"/>
        <v>130550</v>
      </c>
      <c r="E37" s="26"/>
    </row>
    <row r="38" spans="1:5" x14ac:dyDescent="0.25">
      <c r="A38" s="19" t="s">
        <v>3</v>
      </c>
      <c r="B38" s="30">
        <f>B15+B25-B37</f>
        <v>73682</v>
      </c>
      <c r="C38" s="30">
        <f t="shared" ref="C38:D38" si="4">C15+C25-C37</f>
        <v>123465</v>
      </c>
      <c r="D38" s="30">
        <f t="shared" si="4"/>
        <v>30649</v>
      </c>
      <c r="E38" s="26"/>
    </row>
    <row r="39" spans="1:5" x14ac:dyDescent="0.25">
      <c r="B39" s="26"/>
      <c r="C39" s="26"/>
      <c r="D39" s="26"/>
      <c r="E39" s="26"/>
    </row>
  </sheetData>
  <mergeCells count="2">
    <mergeCell ref="A10:B10"/>
    <mergeCell ref="A11:B11"/>
  </mergeCells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0617D-D8DB-4825-B7EC-FA3F98C3CD56}">
  <dimension ref="A1:K26"/>
  <sheetViews>
    <sheetView workbookViewId="0"/>
  </sheetViews>
  <sheetFormatPr defaultRowHeight="15" x14ac:dyDescent="0.25"/>
  <cols>
    <col min="1" max="1" width="34.5703125" customWidth="1"/>
    <col min="4" max="4" width="19.85546875" customWidth="1"/>
  </cols>
  <sheetData>
    <row r="1" spans="1:11" ht="18" x14ac:dyDescent="0.25">
      <c r="A1" s="6" t="s">
        <v>25</v>
      </c>
      <c r="B1" s="1"/>
      <c r="C1" s="1"/>
      <c r="D1" s="1"/>
      <c r="E1" s="1"/>
      <c r="F1" s="1"/>
      <c r="G1" s="1"/>
      <c r="H1" s="1"/>
      <c r="I1" s="1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</row>
    <row r="3" spans="1:11" ht="33.75" customHeight="1" x14ac:dyDescent="0.25">
      <c r="A3" s="49" t="s">
        <v>64</v>
      </c>
      <c r="B3" s="1">
        <v>500</v>
      </c>
      <c r="C3" s="1"/>
      <c r="D3" s="1"/>
      <c r="E3" s="1"/>
      <c r="F3" s="1"/>
      <c r="G3" s="1"/>
      <c r="H3" s="1"/>
      <c r="I3" s="1"/>
    </row>
    <row r="4" spans="1:11" ht="33" customHeight="1" x14ac:dyDescent="0.25">
      <c r="A4" s="49"/>
      <c r="B4" s="16">
        <v>4</v>
      </c>
      <c r="C4" s="1"/>
      <c r="D4" s="1"/>
      <c r="E4" s="1"/>
      <c r="F4" s="1"/>
      <c r="G4" s="1"/>
      <c r="H4" s="1"/>
      <c r="I4" s="1"/>
    </row>
    <row r="5" spans="1:11" x14ac:dyDescent="0.25">
      <c r="A5" s="1"/>
      <c r="B5" s="1"/>
      <c r="C5" s="1"/>
      <c r="D5" s="1"/>
      <c r="E5" s="1"/>
      <c r="F5" s="1"/>
      <c r="G5" s="1"/>
      <c r="H5" s="1"/>
      <c r="I5" s="1"/>
    </row>
    <row r="6" spans="1:11" x14ac:dyDescent="0.25">
      <c r="A6" s="31" t="s">
        <v>0</v>
      </c>
      <c r="B6" s="31"/>
      <c r="C6" s="34"/>
      <c r="D6" s="31" t="s">
        <v>65</v>
      </c>
      <c r="E6" s="1"/>
      <c r="F6" s="1"/>
      <c r="G6" s="1"/>
      <c r="H6" s="1"/>
      <c r="I6" s="1"/>
      <c r="J6" s="1"/>
      <c r="K6" s="1"/>
    </row>
    <row r="7" spans="1:11" x14ac:dyDescent="0.25">
      <c r="A7" s="10" t="s">
        <v>66</v>
      </c>
      <c r="B7" s="10">
        <v>500</v>
      </c>
      <c r="C7" s="35">
        <v>4.2</v>
      </c>
      <c r="D7" s="10" t="s">
        <v>67</v>
      </c>
      <c r="E7" s="1">
        <v>600</v>
      </c>
      <c r="F7" s="1"/>
      <c r="G7" s="1"/>
      <c r="H7" s="1"/>
      <c r="I7" s="1"/>
      <c r="J7" s="1"/>
      <c r="K7" s="1"/>
    </row>
    <row r="8" spans="1:11" ht="71.25" x14ac:dyDescent="0.25">
      <c r="A8" s="10" t="s">
        <v>68</v>
      </c>
      <c r="B8" s="10">
        <v>400</v>
      </c>
      <c r="C8" s="35">
        <v>4.4000000000000004</v>
      </c>
      <c r="D8" s="10" t="s">
        <v>70</v>
      </c>
      <c r="E8" s="4">
        <v>0.5</v>
      </c>
      <c r="F8" s="1"/>
      <c r="G8" s="1"/>
      <c r="H8" s="1"/>
      <c r="I8" s="1"/>
      <c r="J8" s="1"/>
      <c r="K8" s="1"/>
    </row>
    <row r="9" spans="1:11" x14ac:dyDescent="0.25">
      <c r="A9" s="10" t="s">
        <v>69</v>
      </c>
      <c r="B9" s="33">
        <v>1000</v>
      </c>
      <c r="C9" s="35">
        <v>4.1399999999999997</v>
      </c>
      <c r="D9" s="10" t="s">
        <v>71</v>
      </c>
      <c r="E9" s="1">
        <v>400</v>
      </c>
      <c r="F9" s="1"/>
      <c r="G9" s="1"/>
      <c r="H9" s="1"/>
      <c r="I9" s="1"/>
      <c r="J9" s="1"/>
      <c r="K9" s="1"/>
    </row>
    <row r="10" spans="1:11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11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11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</sheetData>
  <mergeCells count="1">
    <mergeCell ref="A3:A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9ED64-D80B-4F93-96FB-BBAB6259C49A}">
  <dimension ref="A1:J28"/>
  <sheetViews>
    <sheetView workbookViewId="0">
      <selection activeCell="B1" sqref="A1:B1"/>
    </sheetView>
  </sheetViews>
  <sheetFormatPr defaultRowHeight="15" x14ac:dyDescent="0.25"/>
  <cols>
    <col min="5" max="5" width="9.5703125" bestFit="1" customWidth="1"/>
    <col min="6" max="6" width="9.42578125" bestFit="1" customWidth="1"/>
    <col min="7" max="7" width="10.140625" bestFit="1" customWidth="1"/>
  </cols>
  <sheetData>
    <row r="1" spans="1:10" ht="18" x14ac:dyDescent="0.25">
      <c r="A1" s="6" t="str">
        <f>'Part B - Question'!A1</f>
        <v>EK Manufacturing</v>
      </c>
      <c r="B1" s="46"/>
      <c r="C1" s="1"/>
      <c r="D1" s="1"/>
      <c r="E1" s="1"/>
      <c r="F1" s="1"/>
      <c r="G1" s="1"/>
    </row>
    <row r="2" spans="1:10" x14ac:dyDescent="0.25">
      <c r="A2" s="1"/>
      <c r="B2" s="1"/>
      <c r="C2" s="1"/>
      <c r="D2" s="1"/>
      <c r="E2" s="1"/>
      <c r="F2" s="1"/>
      <c r="G2" s="1"/>
    </row>
    <row r="3" spans="1:10" x14ac:dyDescent="0.25">
      <c r="A3" s="10"/>
      <c r="B3" s="50" t="s">
        <v>57</v>
      </c>
      <c r="C3" s="50"/>
      <c r="D3" s="50"/>
      <c r="E3" s="50" t="s">
        <v>58</v>
      </c>
      <c r="F3" s="50"/>
      <c r="G3" s="50"/>
      <c r="H3" s="50" t="s">
        <v>59</v>
      </c>
      <c r="I3" s="50"/>
      <c r="J3" s="50"/>
    </row>
    <row r="4" spans="1:10" ht="45" x14ac:dyDescent="0.25">
      <c r="A4" s="31" t="s">
        <v>60</v>
      </c>
      <c r="B4" s="32" t="s">
        <v>61</v>
      </c>
      <c r="C4" s="32" t="s">
        <v>62</v>
      </c>
      <c r="D4" s="32" t="s">
        <v>63</v>
      </c>
      <c r="E4" s="32" t="s">
        <v>61</v>
      </c>
      <c r="F4" s="32" t="s">
        <v>62</v>
      </c>
      <c r="G4" s="32" t="s">
        <v>63</v>
      </c>
      <c r="H4" s="32" t="s">
        <v>61</v>
      </c>
      <c r="I4" s="32" t="s">
        <v>62</v>
      </c>
      <c r="J4" s="32" t="s">
        <v>63</v>
      </c>
    </row>
    <row r="5" spans="1:10" x14ac:dyDescent="0.25">
      <c r="A5" s="37">
        <v>37012</v>
      </c>
      <c r="B5" s="38"/>
      <c r="C5" s="39"/>
      <c r="D5" s="38"/>
      <c r="E5" s="36"/>
      <c r="F5" s="39"/>
      <c r="G5" s="38"/>
      <c r="H5" s="38">
        <f>'Part B - Question'!B3</f>
        <v>500</v>
      </c>
      <c r="I5" s="40">
        <f>'Part B - Question'!B4</f>
        <v>4</v>
      </c>
      <c r="J5" s="41">
        <f>H5*I5</f>
        <v>2000</v>
      </c>
    </row>
    <row r="6" spans="1:10" x14ac:dyDescent="0.25">
      <c r="A6" s="37">
        <v>37742</v>
      </c>
      <c r="B6" s="38">
        <f>'Part B - Question'!B7</f>
        <v>500</v>
      </c>
      <c r="C6" s="39">
        <f>'Part B - Question'!C7</f>
        <v>4.2</v>
      </c>
      <c r="D6" s="41">
        <f>B6*C6</f>
        <v>2100</v>
      </c>
      <c r="E6" s="44"/>
      <c r="F6" s="39"/>
      <c r="G6" s="38"/>
      <c r="H6" s="42">
        <f>H5+B6-E6</f>
        <v>1000</v>
      </c>
      <c r="I6" s="40">
        <f>J6/H6</f>
        <v>4.0999999999999996</v>
      </c>
      <c r="J6" s="41">
        <f>J5+D6-G6</f>
        <v>4100</v>
      </c>
    </row>
    <row r="7" spans="1:10" x14ac:dyDescent="0.25">
      <c r="A7" s="37">
        <v>39569</v>
      </c>
      <c r="B7" s="38"/>
      <c r="C7" s="39"/>
      <c r="D7" s="41"/>
      <c r="E7" s="44">
        <f>'Part B - Question'!E7</f>
        <v>600</v>
      </c>
      <c r="F7" s="39">
        <f>I6</f>
        <v>4.0999999999999996</v>
      </c>
      <c r="G7" s="45">
        <f>E7*F7</f>
        <v>2460</v>
      </c>
      <c r="H7" s="42">
        <f t="shared" ref="H7:H11" si="0">H6+B7-E7</f>
        <v>400</v>
      </c>
      <c r="I7" s="40">
        <f t="shared" ref="I7:I11" si="1">J7/H7</f>
        <v>4.0999999999999996</v>
      </c>
      <c r="J7" s="41">
        <f t="shared" ref="J7:J11" si="2">J6+D7-G7</f>
        <v>1640</v>
      </c>
    </row>
    <row r="8" spans="1:10" x14ac:dyDescent="0.25">
      <c r="A8" s="37">
        <v>41030</v>
      </c>
      <c r="B8" s="38">
        <f>'Part B - Question'!B8</f>
        <v>400</v>
      </c>
      <c r="C8" s="39">
        <f>'Part B - Question'!C8</f>
        <v>4.4000000000000004</v>
      </c>
      <c r="D8" s="41">
        <f t="shared" ref="D8:D11" si="3">B8*C8</f>
        <v>1760.0000000000002</v>
      </c>
      <c r="E8" s="44"/>
      <c r="F8" s="39"/>
      <c r="G8" s="2"/>
      <c r="H8" s="42">
        <f t="shared" si="0"/>
        <v>800</v>
      </c>
      <c r="I8" s="40">
        <f t="shared" si="1"/>
        <v>4.25</v>
      </c>
      <c r="J8" s="41">
        <f t="shared" si="2"/>
        <v>3400</v>
      </c>
    </row>
    <row r="9" spans="1:10" x14ac:dyDescent="0.25">
      <c r="A9" s="37">
        <v>42125</v>
      </c>
      <c r="B9" s="38"/>
      <c r="C9" s="39"/>
      <c r="D9" s="41"/>
      <c r="E9" s="44">
        <f>'Part B - Question'!E8*'Part B - Question'!B8</f>
        <v>200</v>
      </c>
      <c r="F9" s="39">
        <f>'Part B - Question'!C8</f>
        <v>4.4000000000000004</v>
      </c>
      <c r="G9" s="41">
        <f>E9*F9</f>
        <v>880.00000000000011</v>
      </c>
      <c r="H9" s="42">
        <f t="shared" si="0"/>
        <v>600</v>
      </c>
      <c r="I9" s="40">
        <f t="shared" si="1"/>
        <v>4.2</v>
      </c>
      <c r="J9" s="41">
        <f t="shared" si="2"/>
        <v>2520</v>
      </c>
    </row>
    <row r="10" spans="1:10" x14ac:dyDescent="0.25">
      <c r="A10" s="37">
        <v>43221</v>
      </c>
      <c r="B10" s="38"/>
      <c r="C10" s="39"/>
      <c r="D10" s="41"/>
      <c r="E10" s="44">
        <f>'Part B - Question'!E9</f>
        <v>400</v>
      </c>
      <c r="F10" s="39">
        <f>I9</f>
        <v>4.2</v>
      </c>
      <c r="G10" s="41">
        <f>E10*F10</f>
        <v>1680</v>
      </c>
      <c r="H10" s="42">
        <f t="shared" si="0"/>
        <v>200</v>
      </c>
      <c r="I10" s="40">
        <f t="shared" si="1"/>
        <v>4.2</v>
      </c>
      <c r="J10" s="41">
        <f t="shared" si="2"/>
        <v>840</v>
      </c>
    </row>
    <row r="11" spans="1:10" x14ac:dyDescent="0.25">
      <c r="A11" s="37">
        <v>43952</v>
      </c>
      <c r="B11" s="42">
        <f>'Part B - Question'!B9</f>
        <v>1000</v>
      </c>
      <c r="C11" s="39">
        <f>'Part B - Question'!C9</f>
        <v>4.1399999999999997</v>
      </c>
      <c r="D11" s="41">
        <f t="shared" si="3"/>
        <v>4140</v>
      </c>
      <c r="E11" s="44"/>
      <c r="F11" s="39"/>
      <c r="G11" s="38"/>
      <c r="H11" s="42">
        <f t="shared" si="0"/>
        <v>1200</v>
      </c>
      <c r="I11" s="40">
        <f t="shared" si="1"/>
        <v>4.1500000000000004</v>
      </c>
      <c r="J11" s="41">
        <f t="shared" si="2"/>
        <v>4980</v>
      </c>
    </row>
    <row r="12" spans="1:10" x14ac:dyDescent="0.25">
      <c r="A12" s="2"/>
      <c r="B12" s="2"/>
      <c r="C12" s="43"/>
      <c r="D12" s="2"/>
      <c r="E12" s="2"/>
      <c r="F12" s="2"/>
      <c r="G12" s="2"/>
      <c r="H12" s="38"/>
      <c r="I12" s="38"/>
      <c r="J12" s="38"/>
    </row>
    <row r="13" spans="1:10" x14ac:dyDescent="0.25">
      <c r="A13" s="1"/>
      <c r="B13" s="1"/>
      <c r="C13" s="1"/>
      <c r="D13" s="1"/>
      <c r="E13" s="1"/>
      <c r="F13" s="1"/>
      <c r="G13" s="1"/>
    </row>
    <row r="14" spans="1:10" x14ac:dyDescent="0.25">
      <c r="A14" s="1"/>
      <c r="B14" s="1"/>
      <c r="C14" s="1"/>
      <c r="D14" s="1"/>
      <c r="E14" s="1"/>
      <c r="F14" s="1"/>
      <c r="G14" s="1"/>
    </row>
    <row r="15" spans="1:10" x14ac:dyDescent="0.25">
      <c r="A15" s="1"/>
      <c r="B15" s="1"/>
      <c r="C15" s="1"/>
      <c r="D15" s="1"/>
      <c r="E15" s="1"/>
      <c r="F15" s="1"/>
      <c r="G15" s="1"/>
    </row>
    <row r="16" spans="1:10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x14ac:dyDescent="0.25">
      <c r="A21" s="1"/>
      <c r="B21" s="1"/>
      <c r="C21" s="1"/>
      <c r="D21" s="1"/>
      <c r="E21" s="1"/>
      <c r="F21" s="1"/>
      <c r="G21" s="1"/>
    </row>
    <row r="22" spans="1:7" x14ac:dyDescent="0.25">
      <c r="A22" s="1"/>
      <c r="B22" s="1"/>
      <c r="C22" s="1"/>
      <c r="D22" s="1"/>
      <c r="E22" s="1"/>
      <c r="F22" s="1"/>
      <c r="G22" s="1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/>
      <c r="B26" s="1"/>
      <c r="C26" s="1"/>
      <c r="D26" s="1"/>
      <c r="E26" s="1"/>
      <c r="F26" s="1"/>
      <c r="G26" s="1"/>
    </row>
    <row r="27" spans="1:7" x14ac:dyDescent="0.25">
      <c r="A27" s="1"/>
      <c r="B27" s="1"/>
      <c r="C27" s="1"/>
      <c r="D27" s="1"/>
      <c r="E27" s="1"/>
      <c r="F27" s="1"/>
      <c r="G27" s="1"/>
    </row>
    <row r="28" spans="1:7" x14ac:dyDescent="0.25">
      <c r="A28" s="1"/>
      <c r="B28" s="1"/>
      <c r="C28" s="1"/>
      <c r="D28" s="1"/>
      <c r="E28" s="1"/>
      <c r="F28" s="1"/>
      <c r="G28" s="1"/>
    </row>
  </sheetData>
  <mergeCells count="3">
    <mergeCell ref="B3:D3"/>
    <mergeCell ref="E3:G3"/>
    <mergeCell ref="H3:J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Part A - Question</vt:lpstr>
      <vt:lpstr>Part A - Answer</vt:lpstr>
      <vt:lpstr>Part B - Question</vt:lpstr>
      <vt:lpstr>Part B - 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2021-11-15T14:06:46Z</dcterms:created>
  <dcterms:modified xsi:type="dcterms:W3CDTF">2022-12-04T17:21:21Z</dcterms:modified>
</cp:coreProperties>
</file>