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608" documentId="8_{65F92C59-47A1-40B3-BEBB-54B285C70837}" xr6:coauthVersionLast="47" xr6:coauthVersionMax="47" xr10:uidLastSave="{5D1FBA9A-27F3-488C-8F8D-BD6D721A1BDD}"/>
  <bookViews>
    <workbookView xWindow="-120" yWindow="-120" windowWidth="24240" windowHeight="13140" activeTab="1" xr2:uid="{CF6DDB11-D177-4163-BC99-2C824796BC21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2" i="2" l="1"/>
  <c r="E101" i="2"/>
  <c r="D95" i="2"/>
  <c r="C95" i="2"/>
  <c r="B95" i="2"/>
  <c r="C96" i="2"/>
  <c r="B96" i="2"/>
  <c r="B94" i="2" s="1"/>
  <c r="B89" i="2"/>
  <c r="B85" i="2"/>
  <c r="B84" i="2"/>
  <c r="B83" i="2"/>
  <c r="C82" i="2"/>
  <c r="H74" i="2"/>
  <c r="J64" i="2"/>
  <c r="G56" i="2"/>
  <c r="G47" i="2"/>
  <c r="B56" i="2"/>
  <c r="E52" i="2"/>
  <c r="B52" i="2"/>
  <c r="B47" i="2"/>
  <c r="C85" i="2" l="1"/>
  <c r="C86" i="2" s="1"/>
  <c r="C94" i="2"/>
  <c r="D94" i="2" s="1"/>
  <c r="D96" i="2" s="1"/>
  <c r="G52" i="2"/>
  <c r="B55" i="2" s="1"/>
  <c r="B57" i="2" s="1"/>
  <c r="E39" i="2"/>
  <c r="B39" i="2"/>
  <c r="E38" i="2"/>
  <c r="B38" i="2"/>
  <c r="B29" i="2"/>
  <c r="H32" i="2"/>
  <c r="E30" i="2"/>
  <c r="E29" i="2"/>
  <c r="E28" i="2"/>
  <c r="B30" i="2"/>
  <c r="B28" i="2"/>
  <c r="G27" i="2"/>
  <c r="C27" i="2"/>
  <c r="K21" i="2"/>
  <c r="I19" i="2"/>
  <c r="E19" i="2"/>
  <c r="E15" i="2"/>
  <c r="B15" i="2"/>
  <c r="E14" i="2"/>
  <c r="E13" i="2"/>
  <c r="B14" i="2"/>
  <c r="B13" i="2"/>
  <c r="G11" i="2"/>
  <c r="C11" i="2"/>
  <c r="E5" i="2"/>
  <c r="B5" i="2"/>
  <c r="E4" i="2"/>
  <c r="B4" i="2"/>
  <c r="D100" i="2" l="1"/>
  <c r="B88" i="2"/>
  <c r="C89" i="2" s="1"/>
  <c r="C98" i="2"/>
  <c r="C100" i="2" s="1"/>
  <c r="E62" i="2"/>
  <c r="C69" i="2"/>
  <c r="B72" i="2"/>
  <c r="B71" i="2"/>
  <c r="B70" i="2"/>
  <c r="G38" i="2"/>
  <c r="G5" i="2"/>
  <c r="G39" i="2"/>
  <c r="C30" i="2"/>
  <c r="C31" i="2" s="1"/>
  <c r="G30" i="2"/>
  <c r="G31" i="2" s="1"/>
  <c r="G15" i="2"/>
  <c r="G16" i="2" s="1"/>
  <c r="D98" i="2" s="1"/>
  <c r="C15" i="2"/>
  <c r="C16" i="2" s="1"/>
  <c r="G4" i="2"/>
  <c r="B62" i="2" l="1"/>
  <c r="E63" i="2" s="1"/>
  <c r="B98" i="2"/>
  <c r="B100" i="2" s="1"/>
  <c r="E100" i="2" s="1"/>
  <c r="C72" i="2"/>
  <c r="C73" i="2" s="1"/>
  <c r="G46" i="2"/>
  <c r="G48" i="2" s="1"/>
  <c r="G62" i="2"/>
  <c r="G40" i="2"/>
  <c r="B42" i="2" s="1"/>
  <c r="C78" i="2" s="1"/>
  <c r="G19" i="2"/>
  <c r="G20" i="2" s="1"/>
  <c r="G6" i="2"/>
  <c r="B19" i="2"/>
  <c r="B20" i="2" s="1"/>
  <c r="B46" i="2"/>
  <c r="B48" i="2" s="1"/>
  <c r="H31" i="2"/>
  <c r="H33" i="2" s="1"/>
  <c r="B51" i="2" l="1"/>
  <c r="G51" i="2"/>
  <c r="G53" i="2" s="1"/>
  <c r="G55" i="2" s="1"/>
  <c r="G57" i="2" s="1"/>
  <c r="K20" i="2"/>
  <c r="K22" i="2" s="1"/>
  <c r="I62" i="2" l="1"/>
  <c r="I63" i="2" s="1"/>
  <c r="J63" i="2" s="1"/>
  <c r="J65" i="2" s="1"/>
  <c r="G69" i="2"/>
  <c r="E71" i="2"/>
  <c r="E70" i="2"/>
  <c r="E72" i="2"/>
  <c r="G72" i="2" l="1"/>
  <c r="G73" i="2" s="1"/>
  <c r="H73" i="2" s="1"/>
  <c r="H75" i="2" s="1"/>
</calcChain>
</file>

<file path=xl/sharedStrings.xml><?xml version="1.0" encoding="utf-8"?>
<sst xmlns="http://schemas.openxmlformats.org/spreadsheetml/2006/main" count="130" uniqueCount="68">
  <si>
    <t>Lanark Enterprises</t>
  </si>
  <si>
    <t xml:space="preserve">They currently operate at 75% capacity. </t>
  </si>
  <si>
    <t>Per unit</t>
  </si>
  <si>
    <t>Product Y</t>
  </si>
  <si>
    <t>Product Z</t>
  </si>
  <si>
    <t>Selling Price</t>
  </si>
  <si>
    <t>Variable Cost</t>
  </si>
  <si>
    <t>Material</t>
  </si>
  <si>
    <t>Labour</t>
  </si>
  <si>
    <t>Machine Hours</t>
  </si>
  <si>
    <t>Revenue (units)</t>
  </si>
  <si>
    <t>Variable overheads are recovered at £3 per machine hour.</t>
  </si>
  <si>
    <t>Fixed costs per annum are £50,000</t>
  </si>
  <si>
    <t>Market research has indicated that in Year 2 the maximum demand for each product will be as follows:</t>
  </si>
  <si>
    <t>units</t>
  </si>
  <si>
    <t>machine capacity will have to increase by 40% on the Year 2 figure.</t>
  </si>
  <si>
    <t>Maximum demand</t>
  </si>
  <si>
    <t>Demand for products Y and Z will remain at the Year 2 levels and fixed costs will rise by a further £30,000.</t>
  </si>
  <si>
    <t>Total Machine Hours at current production level:</t>
  </si>
  <si>
    <t>Y = 6,000 × 2 =</t>
  </si>
  <si>
    <t>Z = 4,500 × 4 =</t>
  </si>
  <si>
    <t>machine hours</t>
  </si>
  <si>
    <t>x</t>
  </si>
  <si>
    <t>£</t>
  </si>
  <si>
    <t>Variable Costs:</t>
  </si>
  <si>
    <t>Materials</t>
  </si>
  <si>
    <t>Overheads</t>
  </si>
  <si>
    <t>Contribution per Unit</t>
  </si>
  <si>
    <t>Total</t>
  </si>
  <si>
    <t>Total Contribution</t>
  </si>
  <si>
    <t>Fixed Costs</t>
  </si>
  <si>
    <t>Total Profit</t>
  </si>
  <si>
    <t>Alternative</t>
  </si>
  <si>
    <t>Y</t>
  </si>
  <si>
    <t>Z</t>
  </si>
  <si>
    <t>Sales</t>
  </si>
  <si>
    <t>Fixed costs</t>
  </si>
  <si>
    <t>Profit</t>
  </si>
  <si>
    <t>Revenue</t>
  </si>
  <si>
    <t>Machine hours</t>
  </si>
  <si>
    <t>Product X</t>
  </si>
  <si>
    <t>75% of capacity</t>
  </si>
  <si>
    <t>Full Capacity</t>
  </si>
  <si>
    <t>30,000/75 x 100</t>
  </si>
  <si>
    <t>Contribution per machine hour =</t>
  </si>
  <si>
    <t>=</t>
  </si>
  <si>
    <t>Order of priority</t>
  </si>
  <si>
    <t>First</t>
  </si>
  <si>
    <t>Second</t>
  </si>
  <si>
    <t>Total Machine Hours available:</t>
  </si>
  <si>
    <t>Less: hours allocated to Y (8,000 × 2)</t>
  </si>
  <si>
    <t>Available for Z</t>
  </si>
  <si>
    <t>Number of units to be produced:</t>
  </si>
  <si>
    <t>Maximum Profit</t>
  </si>
  <si>
    <t>fixed costs rise by 20%</t>
  </si>
  <si>
    <t>Machine hours now available:</t>
  </si>
  <si>
    <t>Product A:</t>
  </si>
  <si>
    <t>Variable Overheads</t>
  </si>
  <si>
    <t>Order of priority: Y, A, Z</t>
  </si>
  <si>
    <t>Product A</t>
  </si>
  <si>
    <t>Machine hours allocated</t>
  </si>
  <si>
    <t>Total Contribution:</t>
  </si>
  <si>
    <t>Less: Fixed Costs</t>
  </si>
  <si>
    <t>Hours per machine (40% increase)</t>
  </si>
  <si>
    <t xml:space="preserve">Contribution per Machine Hour </t>
  </si>
  <si>
    <t>Contribution per unit</t>
  </si>
  <si>
    <t>Quantity to be produced</t>
  </si>
  <si>
    <t>Maximum Profit for Year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</si>
</sst>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164" formatCode="&quot;£&quot;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i/>
      <sz val="10"/>
      <color theme="1"/>
      <name val="Arial"/>
      <family val="2"/>
    </font>
    <font>
      <b/>
      <i/>
      <sz val="10"/>
      <color theme="1"/>
      <name val="Times New Roman"/>
      <family val="1"/>
    </font>
    <font>
      <sz val="8"/>
      <name val="Calibri"/>
      <family val="2"/>
      <scheme val="minor"/>
    </font>
    <font>
      <b/>
      <u/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u/>
      <sz val="11"/>
      <color rgb="FF000000"/>
      <name val="Arial"/>
      <family val="2"/>
    </font>
    <font>
      <b/>
      <sz val="11"/>
      <color rgb="FF000000"/>
      <name val="Arial"/>
      <family val="2"/>
    </font>
    <font>
      <u/>
      <sz val="11"/>
      <color rgb="FF000000"/>
      <name val="Arial"/>
      <family val="2"/>
    </font>
    <font>
      <u val="double"/>
      <sz val="11"/>
      <color rgb="FF00000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6" fontId="1" fillId="0" borderId="0" xfId="0" applyNumberFormat="1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vertical="center" wrapText="1"/>
    </xf>
    <xf numFmtId="9" fontId="1" fillId="0" borderId="0" xfId="0" applyNumberFormat="1" applyFont="1"/>
    <xf numFmtId="0" fontId="1" fillId="0" borderId="0" xfId="0" applyFont="1"/>
    <xf numFmtId="2" fontId="1" fillId="0" borderId="0" xfId="0" applyNumberFormat="1" applyFont="1"/>
    <xf numFmtId="1" fontId="1" fillId="0" borderId="0" xfId="0" applyNumberFormat="1" applyFont="1"/>
    <xf numFmtId="0" fontId="2" fillId="0" borderId="0" xfId="0" applyFont="1" applyAlignment="1">
      <alignment vertical="center"/>
    </xf>
    <xf numFmtId="9" fontId="1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6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 indent="4"/>
    </xf>
    <xf numFmtId="3" fontId="1" fillId="0" borderId="0" xfId="0" applyNumberFormat="1" applyFont="1" applyAlignment="1">
      <alignment horizontal="right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6" fillId="0" borderId="0" xfId="0" applyFont="1"/>
    <xf numFmtId="3" fontId="15" fillId="0" borderId="0" xfId="0" applyNumberFormat="1" applyFont="1" applyAlignment="1">
      <alignment horizontal="right" vertical="center"/>
    </xf>
    <xf numFmtId="3" fontId="15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6" fontId="1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6" fillId="0" borderId="3" xfId="0" applyFont="1" applyBorder="1"/>
    <xf numFmtId="6" fontId="15" fillId="0" borderId="0" xfId="0" applyNumberFormat="1" applyFont="1" applyAlignment="1">
      <alignment vertical="center"/>
    </xf>
    <xf numFmtId="6" fontId="15" fillId="0" borderId="0" xfId="0" applyNumberFormat="1" applyFont="1" applyAlignment="1">
      <alignment horizontal="right" vertical="center" wrapText="1"/>
    </xf>
    <xf numFmtId="6" fontId="15" fillId="0" borderId="2" xfId="0" applyNumberFormat="1" applyFont="1" applyBorder="1" applyAlignment="1">
      <alignment horizontal="right" vertical="center"/>
    </xf>
    <xf numFmtId="6" fontId="15" fillId="0" borderId="0" xfId="0" applyNumberFormat="1" applyFont="1" applyAlignment="1">
      <alignment horizontal="center" vertical="center"/>
    </xf>
    <xf numFmtId="3" fontId="15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3" fontId="18" fillId="0" borderId="0" xfId="0" applyNumberFormat="1" applyFont="1" applyAlignment="1">
      <alignment vertical="center"/>
    </xf>
    <xf numFmtId="6" fontId="19" fillId="0" borderId="0" xfId="0" applyNumberFormat="1" applyFont="1" applyAlignment="1">
      <alignment vertical="center"/>
    </xf>
    <xf numFmtId="6" fontId="1" fillId="0" borderId="2" xfId="0" applyNumberFormat="1" applyFont="1" applyBorder="1"/>
    <xf numFmtId="3" fontId="1" fillId="0" borderId="1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1" fillId="0" borderId="2" xfId="0" applyNumberFormat="1" applyFont="1" applyBorder="1" applyAlignment="1">
      <alignment vertical="center" wrapText="1"/>
    </xf>
    <xf numFmtId="9" fontId="1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/>
    </xf>
    <xf numFmtId="6" fontId="18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6" fontId="18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/>
    </xf>
    <xf numFmtId="164" fontId="15" fillId="0" borderId="0" xfId="0" applyNumberFormat="1" applyFont="1" applyAlignment="1">
      <alignment horizontal="right" vertical="center"/>
    </xf>
    <xf numFmtId="3" fontId="1" fillId="0" borderId="1" xfId="0" applyNumberFormat="1" applyFont="1" applyBorder="1" applyAlignment="1">
      <alignment vertical="center" wrapText="1"/>
    </xf>
    <xf numFmtId="0" fontId="20" fillId="0" borderId="0" xfId="0" applyFont="1"/>
    <xf numFmtId="0" fontId="15" fillId="0" borderId="0" xfId="0" applyFont="1" applyAlignment="1">
      <alignment horizontal="left" vertical="center" wrapText="1"/>
    </xf>
    <xf numFmtId="3" fontId="15" fillId="0" borderId="1" xfId="0" applyNumberFormat="1" applyFont="1" applyBorder="1" applyAlignment="1">
      <alignment vertical="center"/>
    </xf>
    <xf numFmtId="164" fontId="15" fillId="0" borderId="0" xfId="0" applyNumberFormat="1" applyFont="1" applyAlignment="1">
      <alignment horizontal="center"/>
    </xf>
    <xf numFmtId="9" fontId="1" fillId="0" borderId="0" xfId="1" applyFont="1" applyAlignment="1">
      <alignment wrapText="1"/>
    </xf>
    <xf numFmtId="6" fontId="15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6" fontId="15" fillId="0" borderId="1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164" fontId="1" fillId="0" borderId="2" xfId="0" applyNumberFormat="1" applyFont="1" applyBorder="1" applyAlignment="1">
      <alignment horizontal="right" vertical="center" wrapText="1"/>
    </xf>
    <xf numFmtId="0" fontId="22" fillId="0" borderId="0" xfId="0" applyFont="1"/>
    <xf numFmtId="0" fontId="16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right" vertical="center" wrapText="1"/>
    </xf>
    <xf numFmtId="6" fontId="15" fillId="0" borderId="0" xfId="0" applyNumberFormat="1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2D836-732A-406B-9869-74267C31A0EA}">
  <dimension ref="A1:D59"/>
  <sheetViews>
    <sheetView workbookViewId="0"/>
  </sheetViews>
  <sheetFormatPr defaultRowHeight="15" x14ac:dyDescent="0.25"/>
  <cols>
    <col min="1" max="1" width="39.140625" bestFit="1" customWidth="1"/>
    <col min="2" max="2" width="11.28515625" customWidth="1"/>
    <col min="3" max="3" width="11" customWidth="1"/>
  </cols>
  <sheetData>
    <row r="1" spans="1:3" ht="18" x14ac:dyDescent="0.25">
      <c r="A1" s="95" t="s">
        <v>0</v>
      </c>
    </row>
    <row r="2" spans="1:3" x14ac:dyDescent="0.25">
      <c r="A2" s="7"/>
      <c r="B2" s="8"/>
    </row>
    <row r="3" spans="1:3" x14ac:dyDescent="0.25">
      <c r="A3" s="21" t="s">
        <v>1</v>
      </c>
      <c r="B3" s="25">
        <v>0.75</v>
      </c>
    </row>
    <row r="4" spans="1:3" x14ac:dyDescent="0.25">
      <c r="A4" s="19"/>
      <c r="B4" s="9"/>
    </row>
    <row r="5" spans="1:3" ht="17.25" customHeight="1" x14ac:dyDescent="0.25">
      <c r="A5" s="14" t="s">
        <v>2</v>
      </c>
      <c r="B5" s="26" t="s">
        <v>3</v>
      </c>
      <c r="C5" s="26" t="s">
        <v>4</v>
      </c>
    </row>
    <row r="6" spans="1:3" x14ac:dyDescent="0.25">
      <c r="A6" s="6" t="s">
        <v>5</v>
      </c>
      <c r="B6" s="27">
        <v>50</v>
      </c>
      <c r="C6" s="27">
        <v>70</v>
      </c>
    </row>
    <row r="7" spans="1:3" x14ac:dyDescent="0.25">
      <c r="A7" s="6" t="s">
        <v>6</v>
      </c>
      <c r="B7" s="9"/>
      <c r="C7" s="9"/>
    </row>
    <row r="8" spans="1:3" x14ac:dyDescent="0.25">
      <c r="A8" s="28" t="s">
        <v>7</v>
      </c>
      <c r="B8" s="27">
        <v>10</v>
      </c>
      <c r="C8" s="27">
        <v>6</v>
      </c>
    </row>
    <row r="9" spans="1:3" x14ac:dyDescent="0.25">
      <c r="A9" s="28" t="s">
        <v>8</v>
      </c>
      <c r="B9" s="27">
        <v>20</v>
      </c>
      <c r="C9" s="27">
        <v>40</v>
      </c>
    </row>
    <row r="10" spans="1:3" x14ac:dyDescent="0.25">
      <c r="A10" s="6" t="s">
        <v>9</v>
      </c>
      <c r="B10" s="9">
        <v>2</v>
      </c>
      <c r="C10" s="9">
        <v>4</v>
      </c>
    </row>
    <row r="11" spans="1:3" x14ac:dyDescent="0.25">
      <c r="A11" s="6" t="s">
        <v>10</v>
      </c>
      <c r="B11" s="29">
        <v>6000</v>
      </c>
      <c r="C11" s="29">
        <v>4500</v>
      </c>
    </row>
    <row r="12" spans="1:3" x14ac:dyDescent="0.25">
      <c r="A12" s="6"/>
      <c r="B12" s="9"/>
    </row>
    <row r="13" spans="1:3" ht="28.5" x14ac:dyDescent="0.25">
      <c r="A13" s="6" t="s">
        <v>11</v>
      </c>
      <c r="B13" s="27">
        <v>3</v>
      </c>
    </row>
    <row r="14" spans="1:3" x14ac:dyDescent="0.25">
      <c r="A14" s="6"/>
      <c r="B14" s="9"/>
    </row>
    <row r="15" spans="1:3" x14ac:dyDescent="0.25">
      <c r="A15" s="1" t="s">
        <v>12</v>
      </c>
      <c r="B15" s="27">
        <v>50000</v>
      </c>
    </row>
    <row r="16" spans="1:3" x14ac:dyDescent="0.25">
      <c r="A16" s="6"/>
      <c r="B16" s="9"/>
    </row>
    <row r="17" spans="1:3" ht="42.75" x14ac:dyDescent="0.25">
      <c r="A17" s="6" t="s">
        <v>13</v>
      </c>
      <c r="B17" s="30"/>
      <c r="C17" s="30"/>
    </row>
    <row r="18" spans="1:3" x14ac:dyDescent="0.25">
      <c r="A18" s="6" t="s">
        <v>3</v>
      </c>
      <c r="B18" s="32">
        <v>8000</v>
      </c>
      <c r="C18" s="21" t="s">
        <v>14</v>
      </c>
    </row>
    <row r="19" spans="1:3" x14ac:dyDescent="0.25">
      <c r="A19" s="31" t="s">
        <v>4</v>
      </c>
      <c r="B19" s="33">
        <v>7000</v>
      </c>
      <c r="C19" s="21" t="s">
        <v>14</v>
      </c>
    </row>
    <row r="20" spans="1:3" x14ac:dyDescent="0.25">
      <c r="A20" s="31"/>
      <c r="B20" s="33"/>
      <c r="C20" s="21"/>
    </row>
    <row r="21" spans="1:3" x14ac:dyDescent="0.25">
      <c r="A21" s="21" t="s">
        <v>54</v>
      </c>
      <c r="B21" s="87">
        <v>0.2</v>
      </c>
      <c r="C21" s="21"/>
    </row>
    <row r="22" spans="1:3" x14ac:dyDescent="0.25">
      <c r="A22" s="6"/>
      <c r="B22" s="9"/>
    </row>
    <row r="23" spans="1:3" ht="29.25" x14ac:dyDescent="0.25">
      <c r="A23" s="31" t="s">
        <v>15</v>
      </c>
      <c r="B23" s="25">
        <v>0.4</v>
      </c>
    </row>
    <row r="24" spans="1:3" x14ac:dyDescent="0.25">
      <c r="A24" s="6"/>
      <c r="B24" s="9"/>
    </row>
    <row r="25" spans="1:3" x14ac:dyDescent="0.25">
      <c r="A25" s="6" t="s">
        <v>5</v>
      </c>
      <c r="B25" s="27">
        <v>60</v>
      </c>
    </row>
    <row r="26" spans="1:3" x14ac:dyDescent="0.25">
      <c r="A26" s="6" t="s">
        <v>6</v>
      </c>
      <c r="B26" s="9"/>
    </row>
    <row r="27" spans="1:3" x14ac:dyDescent="0.25">
      <c r="A27" s="28" t="s">
        <v>7</v>
      </c>
      <c r="B27" s="27">
        <v>6</v>
      </c>
    </row>
    <row r="28" spans="1:3" x14ac:dyDescent="0.25">
      <c r="A28" s="28" t="s">
        <v>8</v>
      </c>
      <c r="B28" s="27">
        <v>30</v>
      </c>
    </row>
    <row r="29" spans="1:3" x14ac:dyDescent="0.25">
      <c r="A29" s="6" t="s">
        <v>9</v>
      </c>
      <c r="B29" s="9">
        <v>3</v>
      </c>
    </row>
    <row r="30" spans="1:3" x14ac:dyDescent="0.25">
      <c r="A30" s="6"/>
      <c r="B30" s="9"/>
    </row>
    <row r="31" spans="1:3" x14ac:dyDescent="0.25">
      <c r="A31" s="24" t="s">
        <v>16</v>
      </c>
      <c r="B31" s="34">
        <v>7000</v>
      </c>
      <c r="C31" s="21" t="s">
        <v>14</v>
      </c>
    </row>
    <row r="32" spans="1:3" ht="17.25" customHeight="1" x14ac:dyDescent="0.25">
      <c r="A32" s="6"/>
      <c r="B32" s="9"/>
    </row>
    <row r="33" spans="1:2" ht="42.75" x14ac:dyDescent="0.25">
      <c r="A33" s="6" t="s">
        <v>17</v>
      </c>
      <c r="B33" s="27">
        <v>30000</v>
      </c>
    </row>
    <row r="34" spans="1:2" x14ac:dyDescent="0.25">
      <c r="A34" s="6"/>
      <c r="B34" s="9"/>
    </row>
    <row r="35" spans="1:2" x14ac:dyDescent="0.25">
      <c r="A35" s="19"/>
      <c r="B35" s="9"/>
    </row>
    <row r="36" spans="1:2" x14ac:dyDescent="0.25">
      <c r="A36" s="6"/>
      <c r="B36" s="9"/>
    </row>
    <row r="37" spans="1:2" x14ac:dyDescent="0.25">
      <c r="A37" s="6"/>
      <c r="B37" s="9"/>
    </row>
    <row r="38" spans="1:2" x14ac:dyDescent="0.25">
      <c r="A38" s="6"/>
      <c r="B38" s="9"/>
    </row>
    <row r="39" spans="1:2" x14ac:dyDescent="0.25">
      <c r="A39" s="6"/>
    </row>
    <row r="41" spans="1:2" x14ac:dyDescent="0.25">
      <c r="A41" s="1"/>
      <c r="B41" s="9"/>
    </row>
    <row r="42" spans="1:2" ht="17.25" customHeight="1" x14ac:dyDescent="0.25">
      <c r="A42" s="6"/>
      <c r="B42" s="20"/>
    </row>
    <row r="43" spans="1:2" ht="18.75" customHeight="1" x14ac:dyDescent="0.25">
      <c r="A43" s="6"/>
      <c r="B43" s="20"/>
    </row>
    <row r="44" spans="1:2" ht="18.75" customHeight="1" x14ac:dyDescent="0.25">
      <c r="A44" s="6"/>
      <c r="B44" s="21"/>
    </row>
    <row r="45" spans="1:2" ht="18.75" customHeight="1" x14ac:dyDescent="0.25">
      <c r="A45" s="16"/>
      <c r="B45" s="21"/>
    </row>
    <row r="46" spans="1:2" x14ac:dyDescent="0.25">
      <c r="A46" s="6"/>
      <c r="B46" s="20"/>
    </row>
    <row r="47" spans="1:2" x14ac:dyDescent="0.25">
      <c r="A47" s="6"/>
      <c r="B47" s="20"/>
    </row>
    <row r="48" spans="1:2" x14ac:dyDescent="0.25">
      <c r="A48" s="16"/>
      <c r="B48" s="20"/>
    </row>
    <row r="49" spans="1:4" ht="20.25" customHeight="1" x14ac:dyDescent="0.25">
      <c r="A49" s="6"/>
      <c r="B49" s="20"/>
    </row>
    <row r="50" spans="1:4" ht="21.75" customHeight="1" x14ac:dyDescent="0.25">
      <c r="A50" s="6"/>
      <c r="B50" s="20"/>
      <c r="D50" s="10"/>
    </row>
    <row r="51" spans="1:4" ht="21.75" customHeight="1" x14ac:dyDescent="0.25">
      <c r="A51" s="16"/>
      <c r="B51" s="20"/>
      <c r="D51" s="10"/>
    </row>
    <row r="52" spans="1:4" x14ac:dyDescent="0.25">
      <c r="A52" s="1"/>
      <c r="B52" s="20"/>
    </row>
    <row r="53" spans="1:4" x14ac:dyDescent="0.25">
      <c r="A53" s="1"/>
      <c r="B53" s="20"/>
    </row>
    <row r="54" spans="1:4" x14ac:dyDescent="0.25">
      <c r="A54" s="6"/>
      <c r="B54" s="20"/>
    </row>
    <row r="55" spans="1:4" x14ac:dyDescent="0.25">
      <c r="A55" s="6"/>
      <c r="B55" s="20"/>
    </row>
    <row r="56" spans="1:4" x14ac:dyDescent="0.25">
      <c r="A56" s="6"/>
      <c r="B56" s="20"/>
    </row>
    <row r="57" spans="1:4" x14ac:dyDescent="0.25">
      <c r="A57" s="16"/>
      <c r="B57" s="20"/>
    </row>
    <row r="58" spans="1:4" ht="22.5" customHeight="1" x14ac:dyDescent="0.25">
      <c r="A58" s="6"/>
      <c r="B58" s="23"/>
    </row>
    <row r="59" spans="1:4" ht="20.25" customHeight="1" x14ac:dyDescent="0.25">
      <c r="A59" s="6"/>
      <c r="B59" s="22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5799A-D7D1-4236-9B82-70BC90BCB59B}">
  <dimension ref="A1:AB103"/>
  <sheetViews>
    <sheetView tabSelected="1" topLeftCell="A58" workbookViewId="0">
      <selection activeCell="A45" sqref="A45"/>
    </sheetView>
  </sheetViews>
  <sheetFormatPr defaultRowHeight="15" x14ac:dyDescent="0.25"/>
  <cols>
    <col min="1" max="1" width="25.7109375" customWidth="1"/>
    <col min="2" max="2" width="13.7109375" customWidth="1"/>
    <col min="3" max="3" width="12.42578125" bestFit="1" customWidth="1"/>
    <col min="4" max="4" width="11" customWidth="1"/>
    <col min="5" max="6" width="10.42578125" customWidth="1"/>
    <col min="7" max="7" width="10.28515625" customWidth="1"/>
    <col min="8" max="8" width="11.85546875" customWidth="1"/>
    <col min="10" max="11" width="9.5703125" bestFit="1" customWidth="1"/>
  </cols>
  <sheetData>
    <row r="1" spans="1:12" ht="18" x14ac:dyDescent="0.25">
      <c r="A1" s="95" t="s">
        <v>0</v>
      </c>
      <c r="B1" s="18"/>
      <c r="C1" s="18"/>
      <c r="D1" s="18"/>
      <c r="E1" s="18"/>
      <c r="F1" s="18"/>
    </row>
    <row r="2" spans="1:12" x14ac:dyDescent="0.25">
      <c r="A2" s="2"/>
      <c r="B2" s="2"/>
      <c r="C2" s="2"/>
      <c r="D2" s="2"/>
      <c r="E2" s="2"/>
      <c r="F2" s="2"/>
    </row>
    <row r="3" spans="1:12" ht="30.75" customHeight="1" x14ac:dyDescent="0.25">
      <c r="A3" s="99" t="s">
        <v>18</v>
      </c>
      <c r="B3" s="99"/>
      <c r="C3" s="99"/>
      <c r="D3" s="99"/>
      <c r="E3" s="99"/>
      <c r="F3" s="99"/>
      <c r="G3" s="99"/>
      <c r="H3" s="99"/>
    </row>
    <row r="4" spans="1:12" x14ac:dyDescent="0.25">
      <c r="A4" s="35" t="s">
        <v>19</v>
      </c>
      <c r="B4" s="38">
        <f>Question!B11</f>
        <v>6000</v>
      </c>
      <c r="C4" s="39" t="s">
        <v>22</v>
      </c>
      <c r="D4" s="39"/>
      <c r="E4" s="35">
        <f>Question!B10</f>
        <v>2</v>
      </c>
      <c r="F4" s="35"/>
      <c r="G4" s="37">
        <f>B4*E4</f>
        <v>12000</v>
      </c>
      <c r="H4" s="6"/>
    </row>
    <row r="5" spans="1:12" x14ac:dyDescent="0.25">
      <c r="A5" s="35" t="s">
        <v>20</v>
      </c>
      <c r="B5" s="38">
        <f>Question!C11</f>
        <v>4500</v>
      </c>
      <c r="C5" s="39" t="s">
        <v>22</v>
      </c>
      <c r="D5" s="39"/>
      <c r="E5" s="35">
        <f>Question!C10</f>
        <v>4</v>
      </c>
      <c r="F5" s="35"/>
      <c r="G5" s="37">
        <f>B5*E5</f>
        <v>18000</v>
      </c>
      <c r="H5" s="6"/>
    </row>
    <row r="6" spans="1:12" ht="27" customHeight="1" thickBot="1" x14ac:dyDescent="0.3">
      <c r="A6" s="36"/>
      <c r="B6" s="36"/>
      <c r="C6" s="36"/>
      <c r="D6" s="36"/>
      <c r="E6" s="36"/>
      <c r="F6" s="36"/>
      <c r="G6" s="55">
        <f>SUM(G4:G5)</f>
        <v>30000</v>
      </c>
      <c r="H6" s="6" t="s">
        <v>21</v>
      </c>
    </row>
    <row r="7" spans="1:12" ht="15.75" thickTop="1" x14ac:dyDescent="0.25">
      <c r="A7" s="6"/>
      <c r="B7" s="6"/>
      <c r="C7" s="6"/>
      <c r="D7" s="6"/>
      <c r="E7" s="6"/>
      <c r="F7" s="6"/>
      <c r="G7" s="4"/>
    </row>
    <row r="8" spans="1:12" x14ac:dyDescent="0.25">
      <c r="A8" s="36"/>
      <c r="B8" s="96" t="s">
        <v>3</v>
      </c>
      <c r="C8" s="96"/>
      <c r="D8" s="40"/>
      <c r="E8" s="40" t="s">
        <v>4</v>
      </c>
      <c r="F8" s="40"/>
      <c r="G8" s="36"/>
      <c r="H8" s="36"/>
      <c r="I8" s="36"/>
      <c r="J8" s="36"/>
      <c r="K8" s="97"/>
      <c r="L8" s="97"/>
    </row>
    <row r="9" spans="1:12" x14ac:dyDescent="0.25">
      <c r="A9" s="36"/>
      <c r="B9" s="35" t="s">
        <v>23</v>
      </c>
      <c r="C9" s="35" t="s">
        <v>23</v>
      </c>
      <c r="D9" s="35"/>
      <c r="E9" s="35" t="s">
        <v>23</v>
      </c>
      <c r="F9" s="35"/>
      <c r="G9" s="35" t="s">
        <v>23</v>
      </c>
      <c r="H9" s="35"/>
      <c r="I9" s="36"/>
      <c r="J9" s="97"/>
      <c r="K9" s="97"/>
    </row>
    <row r="10" spans="1:12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6"/>
    </row>
    <row r="11" spans="1:12" x14ac:dyDescent="0.25">
      <c r="A11" s="35" t="s">
        <v>5</v>
      </c>
      <c r="B11" s="36"/>
      <c r="C11" s="46">
        <f>Question!B6</f>
        <v>50</v>
      </c>
      <c r="D11" s="46"/>
      <c r="E11" s="36"/>
      <c r="F11" s="36"/>
      <c r="G11" s="51">
        <f>Question!C6</f>
        <v>70</v>
      </c>
      <c r="H11" s="35"/>
      <c r="I11" s="35"/>
      <c r="J11" s="6"/>
    </row>
    <row r="12" spans="1:12" x14ac:dyDescent="0.25">
      <c r="A12" s="35" t="s">
        <v>24</v>
      </c>
      <c r="B12" s="35"/>
      <c r="C12" s="41"/>
      <c r="D12" s="41"/>
      <c r="E12" s="36"/>
      <c r="F12" s="36"/>
      <c r="G12" s="36"/>
      <c r="H12" s="36"/>
      <c r="I12" s="36"/>
      <c r="J12" s="6"/>
    </row>
    <row r="13" spans="1:12" x14ac:dyDescent="0.25">
      <c r="A13" s="35" t="s">
        <v>25</v>
      </c>
      <c r="B13" s="51">
        <f>Question!B8</f>
        <v>10</v>
      </c>
      <c r="C13" s="41"/>
      <c r="D13" s="41"/>
      <c r="E13" s="46">
        <f>Question!C8</f>
        <v>6</v>
      </c>
      <c r="F13" s="46"/>
      <c r="G13" s="36"/>
      <c r="H13" s="36"/>
      <c r="I13" s="36"/>
      <c r="J13" s="6"/>
    </row>
    <row r="14" spans="1:12" x14ac:dyDescent="0.25">
      <c r="A14" s="35" t="s">
        <v>8</v>
      </c>
      <c r="B14" s="51">
        <f>Question!B9</f>
        <v>20</v>
      </c>
      <c r="C14" s="36"/>
      <c r="D14" s="36"/>
      <c r="E14" s="46">
        <f>Question!C9</f>
        <v>40</v>
      </c>
      <c r="F14" s="46"/>
      <c r="G14" s="36"/>
      <c r="H14" s="36"/>
      <c r="I14" s="36"/>
      <c r="J14" s="6"/>
    </row>
    <row r="15" spans="1:12" x14ac:dyDescent="0.25">
      <c r="A15" s="35" t="s">
        <v>26</v>
      </c>
      <c r="B15" s="52">
        <f>Question!B13*Question!B10</f>
        <v>6</v>
      </c>
      <c r="C15" s="46">
        <f>SUM(B13:B15)</f>
        <v>36</v>
      </c>
      <c r="D15" s="46"/>
      <c r="E15" s="46">
        <f>Question!B13*Question!C10</f>
        <v>12</v>
      </c>
      <c r="F15" s="46"/>
      <c r="G15" s="51">
        <f>SUM(E13:E15)</f>
        <v>58</v>
      </c>
      <c r="H15" s="35"/>
      <c r="I15" s="6"/>
    </row>
    <row r="16" spans="1:12" ht="15.75" thickBot="1" x14ac:dyDescent="0.3">
      <c r="A16" s="35" t="s">
        <v>27</v>
      </c>
      <c r="B16" s="50"/>
      <c r="C16" s="53">
        <f>C11-C15</f>
        <v>14</v>
      </c>
      <c r="D16" s="46"/>
      <c r="E16" s="36"/>
      <c r="F16" s="36"/>
      <c r="G16" s="53">
        <f>G11-G15</f>
        <v>12</v>
      </c>
      <c r="H16" s="35"/>
      <c r="I16" s="35"/>
      <c r="J16" s="35"/>
      <c r="K16" s="48"/>
      <c r="L16" s="6"/>
    </row>
    <row r="17" spans="1:17" ht="15.75" thickTop="1" x14ac:dyDescent="0.25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6"/>
    </row>
    <row r="18" spans="1:17" x14ac:dyDescent="0.25">
      <c r="A18" s="36"/>
      <c r="B18" s="40" t="s">
        <v>3</v>
      </c>
      <c r="C18" s="40"/>
      <c r="D18" s="40"/>
      <c r="E18" s="36"/>
      <c r="F18" s="36"/>
      <c r="G18" s="40" t="s">
        <v>4</v>
      </c>
      <c r="H18" s="36"/>
      <c r="I18" s="36"/>
      <c r="J18" s="36"/>
      <c r="K18" s="40" t="s">
        <v>28</v>
      </c>
      <c r="L18" s="40"/>
      <c r="M18" s="40"/>
      <c r="N18" s="6"/>
    </row>
    <row r="19" spans="1:17" x14ac:dyDescent="0.25">
      <c r="A19" s="35" t="s">
        <v>29</v>
      </c>
      <c r="B19" s="51">
        <f>C16</f>
        <v>14</v>
      </c>
      <c r="C19" s="39" t="s">
        <v>22</v>
      </c>
      <c r="D19" s="39"/>
      <c r="E19" s="38">
        <f>Question!B11</f>
        <v>6000</v>
      </c>
      <c r="F19" s="38"/>
      <c r="G19" s="10">
        <f>G16</f>
        <v>12</v>
      </c>
      <c r="H19" s="56" t="s">
        <v>22</v>
      </c>
      <c r="I19" s="57">
        <f>Question!C11</f>
        <v>4500</v>
      </c>
      <c r="J19" s="36"/>
      <c r="K19" s="35"/>
      <c r="L19" s="35"/>
      <c r="M19" s="36"/>
      <c r="N19" s="36"/>
      <c r="O19" s="36"/>
      <c r="P19" s="36"/>
      <c r="Q19" s="6"/>
    </row>
    <row r="20" spans="1:17" x14ac:dyDescent="0.25">
      <c r="A20" s="36"/>
      <c r="B20" s="104">
        <f>B19*E19</f>
        <v>84000</v>
      </c>
      <c r="C20" s="104"/>
      <c r="D20" s="104"/>
      <c r="E20" s="104"/>
      <c r="F20" s="54"/>
      <c r="G20" s="104">
        <f>G19*I19</f>
        <v>54000</v>
      </c>
      <c r="H20" s="104"/>
      <c r="I20" s="104"/>
      <c r="J20" s="36"/>
      <c r="K20" s="46">
        <f>B20+G20</f>
        <v>138000</v>
      </c>
      <c r="L20" s="36"/>
      <c r="M20" s="36"/>
      <c r="Q20" s="6"/>
    </row>
    <row r="21" spans="1:17" x14ac:dyDescent="0.25">
      <c r="A21" s="35" t="s">
        <v>30</v>
      </c>
      <c r="B21" s="36"/>
      <c r="C21" s="36"/>
      <c r="D21" s="36"/>
      <c r="E21" s="36"/>
      <c r="F21" s="36"/>
      <c r="G21" s="36"/>
      <c r="H21" s="36"/>
      <c r="I21" s="36"/>
      <c r="J21" s="36"/>
      <c r="K21" s="10">
        <f>Question!B15</f>
        <v>50000</v>
      </c>
      <c r="L21" s="36"/>
      <c r="M21" s="36"/>
      <c r="N21" s="58"/>
      <c r="O21" s="58"/>
      <c r="P21" s="58"/>
      <c r="Q21" s="6"/>
    </row>
    <row r="22" spans="1:17" ht="15.75" thickBot="1" x14ac:dyDescent="0.3">
      <c r="A22" s="35" t="s">
        <v>31</v>
      </c>
      <c r="B22" s="36"/>
      <c r="C22" s="36"/>
      <c r="D22" s="36"/>
      <c r="E22" s="36"/>
      <c r="F22" s="36"/>
      <c r="G22" s="36"/>
      <c r="H22" s="36"/>
      <c r="I22" s="36"/>
      <c r="J22" s="36"/>
      <c r="K22" s="60">
        <f>K20-K21</f>
        <v>88000</v>
      </c>
      <c r="L22" s="36"/>
      <c r="M22" s="36"/>
      <c r="N22" s="59"/>
      <c r="O22" s="59"/>
      <c r="P22" s="59"/>
      <c r="Q22" s="6"/>
    </row>
    <row r="23" spans="1:17" ht="15.75" thickTop="1" x14ac:dyDescent="0.25">
      <c r="A23" s="6"/>
      <c r="B23" s="6"/>
      <c r="C23" s="4"/>
      <c r="D23" s="4"/>
      <c r="M23" s="51"/>
      <c r="N23" s="51"/>
      <c r="O23" s="51"/>
    </row>
    <row r="24" spans="1:17" x14ac:dyDescent="0.25">
      <c r="A24" s="6"/>
      <c r="B24" s="6"/>
      <c r="C24" s="6"/>
      <c r="D24" s="6"/>
    </row>
    <row r="25" spans="1:17" x14ac:dyDescent="0.25">
      <c r="A25" s="24" t="s">
        <v>32</v>
      </c>
    </row>
    <row r="26" spans="1:17" x14ac:dyDescent="0.25">
      <c r="A26" s="6"/>
      <c r="B26" s="14" t="s">
        <v>33</v>
      </c>
      <c r="C26" s="6"/>
      <c r="D26" s="6"/>
      <c r="E26" s="14" t="s">
        <v>34</v>
      </c>
      <c r="F26" s="14"/>
      <c r="G26" s="6"/>
      <c r="H26" s="14" t="s">
        <v>28</v>
      </c>
      <c r="I26" s="47"/>
    </row>
    <row r="27" spans="1:17" x14ac:dyDescent="0.25">
      <c r="A27" s="6" t="s">
        <v>35</v>
      </c>
      <c r="B27" s="9"/>
      <c r="C27" s="29">
        <f>Question!B11*Question!B6</f>
        <v>300000</v>
      </c>
      <c r="D27" s="29"/>
      <c r="E27" s="26"/>
      <c r="F27" s="26"/>
      <c r="G27" s="29">
        <f>Question!C11*Question!C6</f>
        <v>315000</v>
      </c>
      <c r="H27" s="9"/>
      <c r="I27" s="47"/>
    </row>
    <row r="28" spans="1:17" x14ac:dyDescent="0.25">
      <c r="A28" s="6" t="s">
        <v>25</v>
      </c>
      <c r="B28" s="29">
        <f>Question!B11*Question!B8</f>
        <v>60000</v>
      </c>
      <c r="C28" s="26"/>
      <c r="D28" s="26"/>
      <c r="E28" s="29">
        <f>Question!C11*Question!C8</f>
        <v>27000</v>
      </c>
      <c r="F28" s="29"/>
      <c r="G28" s="9"/>
      <c r="H28" s="9"/>
      <c r="I28" s="47"/>
    </row>
    <row r="29" spans="1:17" ht="15" customHeight="1" x14ac:dyDescent="0.25">
      <c r="A29" s="6" t="s">
        <v>8</v>
      </c>
      <c r="B29" s="29">
        <f>Question!B11*Question!B9</f>
        <v>120000</v>
      </c>
      <c r="C29" s="26"/>
      <c r="D29" s="26"/>
      <c r="E29" s="29">
        <f>Question!C11*Question!C9</f>
        <v>180000</v>
      </c>
      <c r="F29" s="29"/>
      <c r="G29" s="9"/>
      <c r="H29" s="9"/>
      <c r="I29" s="47"/>
    </row>
    <row r="30" spans="1:17" x14ac:dyDescent="0.25">
      <c r="A30" s="6" t="s">
        <v>26</v>
      </c>
      <c r="B30" s="61">
        <f>Question!B11*Question!B13*Question!B10</f>
        <v>36000</v>
      </c>
      <c r="C30" s="61">
        <f>SUM(B28:B30)</f>
        <v>216000</v>
      </c>
      <c r="D30" s="61"/>
      <c r="E30" s="61">
        <f>Question!C11*Question!B13*Question!C10</f>
        <v>54000</v>
      </c>
      <c r="F30" s="61"/>
      <c r="G30" s="61">
        <f>SUM(E28:E30)</f>
        <v>261000</v>
      </c>
      <c r="H30" s="9"/>
    </row>
    <row r="31" spans="1:17" x14ac:dyDescent="0.25">
      <c r="A31" s="6"/>
      <c r="B31" s="9"/>
      <c r="C31" s="29">
        <f>C27-C30</f>
        <v>84000</v>
      </c>
      <c r="D31" s="29"/>
      <c r="E31" s="9"/>
      <c r="F31" s="9"/>
      <c r="G31" s="29">
        <f>G27-G30</f>
        <v>54000</v>
      </c>
      <c r="H31" s="29">
        <f>C31+G31</f>
        <v>138000</v>
      </c>
    </row>
    <row r="32" spans="1:17" ht="15" customHeight="1" x14ac:dyDescent="0.25">
      <c r="A32" s="6"/>
      <c r="B32" s="9"/>
      <c r="C32" s="9"/>
      <c r="D32" s="9"/>
      <c r="E32" s="100" t="s">
        <v>36</v>
      </c>
      <c r="F32" s="100"/>
      <c r="G32" s="100"/>
      <c r="H32" s="29">
        <f>Question!B15</f>
        <v>50000</v>
      </c>
    </row>
    <row r="33" spans="1:21" ht="15.75" thickBot="1" x14ac:dyDescent="0.3">
      <c r="A33" s="6"/>
      <c r="B33" s="9"/>
      <c r="C33" s="9"/>
      <c r="D33" s="9"/>
      <c r="E33" s="9"/>
      <c r="F33" s="9"/>
      <c r="G33" s="9" t="s">
        <v>37</v>
      </c>
      <c r="H33" s="62">
        <f>H31-H32</f>
        <v>88000</v>
      </c>
      <c r="I33" s="29"/>
      <c r="J33" s="9"/>
    </row>
    <row r="34" spans="1:21" ht="15.75" thickTop="1" x14ac:dyDescent="0.25">
      <c r="A34" s="6"/>
      <c r="B34" s="6"/>
      <c r="C34" s="6"/>
      <c r="D34" s="6"/>
      <c r="E34" s="6"/>
      <c r="F34" s="6"/>
      <c r="G34" s="4"/>
      <c r="H34" s="5"/>
      <c r="I34" s="5"/>
      <c r="J34" s="5"/>
      <c r="K34" s="5"/>
      <c r="L34" s="15"/>
      <c r="M34" s="15"/>
      <c r="N34" s="15"/>
      <c r="O34" s="4"/>
      <c r="P34" s="4"/>
    </row>
    <row r="35" spans="1:21" x14ac:dyDescent="0.25">
      <c r="A35" s="14"/>
      <c r="B35" s="14"/>
      <c r="C35" s="14"/>
      <c r="D35" s="14"/>
      <c r="E35" s="14"/>
      <c r="F35" s="14"/>
      <c r="G35" s="5"/>
      <c r="H35" s="5"/>
      <c r="I35" s="5"/>
      <c r="J35" s="5"/>
      <c r="K35" s="5"/>
      <c r="L35" s="5"/>
      <c r="M35" s="15"/>
      <c r="N35" s="15"/>
      <c r="O35" s="15"/>
      <c r="P35" s="4"/>
      <c r="Q35" s="4"/>
    </row>
    <row r="36" spans="1:21" x14ac:dyDescent="0.25">
      <c r="A36" s="14"/>
      <c r="B36" s="14"/>
      <c r="C36" s="14"/>
      <c r="D36" s="14"/>
      <c r="E36" s="14"/>
      <c r="F36" s="14"/>
      <c r="G36" s="5"/>
      <c r="H36" s="5"/>
      <c r="I36" s="5"/>
      <c r="J36" s="5"/>
      <c r="K36" s="5"/>
      <c r="L36" s="5"/>
      <c r="M36" s="15"/>
      <c r="N36" s="15"/>
      <c r="O36" s="15"/>
      <c r="P36" s="4"/>
      <c r="Q36" s="4"/>
    </row>
    <row r="37" spans="1:21" ht="27" customHeight="1" x14ac:dyDescent="0.25">
      <c r="A37" s="14"/>
      <c r="B37" s="14" t="s">
        <v>38</v>
      </c>
      <c r="C37" s="14"/>
      <c r="D37" s="14"/>
      <c r="E37" s="14" t="s">
        <v>39</v>
      </c>
      <c r="F37" s="14"/>
      <c r="G37" s="5"/>
      <c r="H37" s="5"/>
      <c r="I37" s="5"/>
      <c r="J37" s="5"/>
      <c r="K37" s="5"/>
      <c r="L37" s="5"/>
      <c r="M37" s="15"/>
      <c r="N37" s="15"/>
      <c r="O37" s="15"/>
      <c r="P37" s="4"/>
      <c r="Q37" s="4"/>
    </row>
    <row r="38" spans="1:21" x14ac:dyDescent="0.25">
      <c r="A38" s="6" t="s">
        <v>3</v>
      </c>
      <c r="B38" s="32">
        <f>Question!B11</f>
        <v>6000</v>
      </c>
      <c r="C38" s="47" t="s">
        <v>22</v>
      </c>
      <c r="D38" s="47"/>
      <c r="E38" s="6">
        <f>Question!B10</f>
        <v>2</v>
      </c>
      <c r="F38" s="6"/>
      <c r="G38" s="32">
        <f>B38*E38</f>
        <v>12000</v>
      </c>
      <c r="H38" s="5"/>
      <c r="I38" s="5"/>
      <c r="J38" s="5"/>
      <c r="K38" s="12"/>
      <c r="L38" s="12"/>
      <c r="M38" s="12"/>
      <c r="N38" s="15"/>
      <c r="O38" s="15"/>
      <c r="P38" s="15"/>
      <c r="Q38" s="4"/>
      <c r="R38" s="4"/>
    </row>
    <row r="39" spans="1:21" x14ac:dyDescent="0.25">
      <c r="A39" s="6" t="s">
        <v>40</v>
      </c>
      <c r="B39" s="32">
        <f>Question!C11</f>
        <v>4500</v>
      </c>
      <c r="C39" s="47" t="s">
        <v>22</v>
      </c>
      <c r="D39" s="47"/>
      <c r="E39" s="6">
        <f>Question!C10</f>
        <v>4</v>
      </c>
      <c r="F39" s="6"/>
      <c r="G39" s="32">
        <f>B39*E39</f>
        <v>18000</v>
      </c>
      <c r="H39" s="5"/>
      <c r="I39" s="5"/>
      <c r="J39" s="5"/>
      <c r="K39" s="12"/>
      <c r="L39" s="12"/>
      <c r="M39" s="12"/>
      <c r="N39" s="15"/>
      <c r="O39" s="15"/>
      <c r="P39" s="15"/>
      <c r="Q39" s="4"/>
      <c r="R39" s="4"/>
    </row>
    <row r="40" spans="1:21" ht="29.25" thickBot="1" x14ac:dyDescent="0.3">
      <c r="A40" s="6"/>
      <c r="B40" s="6"/>
      <c r="C40" s="6"/>
      <c r="D40" s="6"/>
      <c r="E40" s="6"/>
      <c r="F40" s="6"/>
      <c r="G40" s="68">
        <f>SUM(G38:G39)</f>
        <v>30000</v>
      </c>
      <c r="H40" s="69" t="s">
        <v>41</v>
      </c>
      <c r="I40" s="5"/>
      <c r="J40" s="5"/>
      <c r="K40" s="12"/>
      <c r="L40" s="12"/>
      <c r="M40" s="12"/>
      <c r="N40" s="15"/>
      <c r="O40" s="15"/>
      <c r="P40" s="15"/>
      <c r="Q40" s="4"/>
      <c r="R40" s="4"/>
    </row>
    <row r="41" spans="1:21" ht="15.75" thickTop="1" x14ac:dyDescent="0.25">
      <c r="A41" s="70" t="s">
        <v>42</v>
      </c>
      <c r="B41" s="6"/>
      <c r="C41" s="6"/>
      <c r="D41" s="6"/>
      <c r="E41" s="6"/>
      <c r="F41" s="6"/>
      <c r="G41" s="5"/>
      <c r="H41" s="5"/>
      <c r="I41" s="5"/>
      <c r="J41" s="5"/>
      <c r="K41" s="12"/>
      <c r="L41" s="12"/>
      <c r="M41" s="12"/>
      <c r="N41" s="15"/>
      <c r="O41" s="15"/>
      <c r="P41" s="15"/>
      <c r="Q41" s="4"/>
      <c r="R41" s="4"/>
    </row>
    <row r="42" spans="1:21" x14ac:dyDescent="0.25">
      <c r="A42" s="32" t="s">
        <v>43</v>
      </c>
      <c r="B42" s="32">
        <f>G40/Question!B3</f>
        <v>40000</v>
      </c>
      <c r="C42" s="101" t="s">
        <v>21</v>
      </c>
      <c r="D42" s="101"/>
      <c r="E42" s="101"/>
      <c r="F42" s="47"/>
      <c r="G42" s="5"/>
      <c r="H42" s="5"/>
      <c r="I42" s="5"/>
      <c r="J42" s="5"/>
      <c r="K42" s="12"/>
      <c r="L42" s="12"/>
      <c r="M42" s="12"/>
      <c r="N42" s="15"/>
      <c r="O42" s="15"/>
      <c r="P42" s="15"/>
      <c r="Q42" s="4"/>
      <c r="R42" s="4"/>
    </row>
    <row r="43" spans="1:21" x14ac:dyDescent="0.25">
      <c r="A43" s="6"/>
      <c r="B43" s="6"/>
      <c r="C43" s="6"/>
      <c r="D43" s="6"/>
      <c r="E43" s="6"/>
      <c r="F43" s="6"/>
      <c r="G43" s="5"/>
      <c r="H43" s="5"/>
      <c r="I43" s="5"/>
      <c r="J43" s="5"/>
      <c r="K43" s="12"/>
      <c r="L43" s="12"/>
      <c r="M43" s="12"/>
      <c r="N43" s="15"/>
      <c r="O43" s="15"/>
      <c r="P43" s="15"/>
      <c r="Q43" s="4"/>
      <c r="R43" s="4"/>
    </row>
    <row r="44" spans="1:21" x14ac:dyDescent="0.25">
      <c r="A44" s="1"/>
      <c r="B44" s="1"/>
      <c r="C44" s="1"/>
      <c r="D44" s="1"/>
      <c r="E44" s="1"/>
      <c r="F44" s="1"/>
      <c r="G44" s="63"/>
      <c r="H44" s="63"/>
      <c r="I44" s="63"/>
      <c r="J44" s="63"/>
      <c r="K44" s="12"/>
      <c r="L44" s="12"/>
      <c r="M44" s="12"/>
      <c r="N44" s="15"/>
      <c r="O44" s="15"/>
      <c r="P44" s="15"/>
      <c r="Q44" s="4"/>
      <c r="R44" s="4"/>
    </row>
    <row r="45" spans="1:21" ht="34.5" customHeight="1" x14ac:dyDescent="0.25">
      <c r="A45" s="24"/>
      <c r="B45" s="24" t="s">
        <v>3</v>
      </c>
      <c r="C45" s="24"/>
      <c r="D45" s="24"/>
      <c r="E45" s="24"/>
      <c r="F45" s="24"/>
      <c r="G45" s="24" t="s">
        <v>4</v>
      </c>
      <c r="H45" s="24"/>
      <c r="I45" s="24"/>
      <c r="J45" s="24"/>
      <c r="K45" s="12"/>
      <c r="L45" s="12"/>
      <c r="M45" s="12"/>
      <c r="N45" s="15"/>
      <c r="O45" s="15"/>
      <c r="P45" s="15"/>
      <c r="Q45" s="4"/>
      <c r="R45" s="4"/>
    </row>
    <row r="46" spans="1:21" x14ac:dyDescent="0.25">
      <c r="A46" s="102" t="s">
        <v>44</v>
      </c>
      <c r="B46" s="80">
        <f>C16</f>
        <v>14</v>
      </c>
      <c r="C46" s="78"/>
      <c r="D46" s="78"/>
      <c r="E46" s="86"/>
      <c r="F46" s="86"/>
      <c r="G46" s="80">
        <f>G16</f>
        <v>12</v>
      </c>
      <c r="H46" s="72"/>
      <c r="I46" s="24"/>
      <c r="J46" s="12"/>
      <c r="K46" s="15"/>
      <c r="L46" s="15"/>
      <c r="M46" s="15"/>
      <c r="N46" s="4"/>
      <c r="O46" s="4"/>
    </row>
    <row r="47" spans="1:21" x14ac:dyDescent="0.25">
      <c r="A47" s="102"/>
      <c r="B47" s="39">
        <f>Question!B10</f>
        <v>2</v>
      </c>
      <c r="C47" s="77"/>
      <c r="D47" s="77"/>
      <c r="E47" s="39"/>
      <c r="F47" s="39"/>
      <c r="G47" s="39">
        <f>Question!C10</f>
        <v>4</v>
      </c>
      <c r="H47" s="73"/>
      <c r="I47" s="72"/>
      <c r="J47" s="24"/>
      <c r="K47" s="12"/>
      <c r="L47" s="14"/>
      <c r="M47" s="14"/>
      <c r="N47" s="14"/>
      <c r="O47" s="4"/>
      <c r="P47" s="4"/>
    </row>
    <row r="48" spans="1:21" x14ac:dyDescent="0.25">
      <c r="A48" s="36"/>
      <c r="B48" s="81">
        <f>B46/B47</f>
        <v>7</v>
      </c>
      <c r="C48" s="71"/>
      <c r="D48" s="71"/>
      <c r="E48" s="81"/>
      <c r="F48" s="81"/>
      <c r="G48" s="81">
        <f>G46/G47</f>
        <v>3</v>
      </c>
      <c r="H48" s="44"/>
      <c r="I48" s="42"/>
      <c r="J48" s="66"/>
      <c r="K48" s="11"/>
      <c r="L48" s="11"/>
      <c r="M48" s="11"/>
      <c r="N48" s="13"/>
      <c r="O48" s="13"/>
      <c r="P48" s="13"/>
      <c r="Q48" s="13"/>
      <c r="R48" s="13"/>
      <c r="S48" s="13"/>
      <c r="T48" s="4"/>
      <c r="U48" s="4"/>
    </row>
    <row r="49" spans="1:28" x14ac:dyDescent="0.25">
      <c r="A49" s="35" t="s">
        <v>46</v>
      </c>
      <c r="B49" s="35" t="s">
        <v>47</v>
      </c>
      <c r="C49" s="36"/>
      <c r="D49" s="36"/>
      <c r="E49" s="35"/>
      <c r="F49" s="35"/>
      <c r="G49" s="35" t="s">
        <v>48</v>
      </c>
      <c r="H49" s="35"/>
      <c r="I49" s="76"/>
      <c r="J49" s="76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98"/>
      <c r="Y49" s="98"/>
    </row>
    <row r="50" spans="1:28" x14ac:dyDescent="0.25">
      <c r="A50" s="36"/>
      <c r="B50" s="97"/>
      <c r="C50" s="97"/>
      <c r="D50" s="36"/>
      <c r="E50" s="71"/>
      <c r="F50" s="71"/>
      <c r="G50" s="39"/>
      <c r="H50" s="36"/>
      <c r="I50" s="36"/>
      <c r="J50" s="36"/>
      <c r="K50" s="36"/>
      <c r="L50" s="36"/>
      <c r="M50" s="36"/>
      <c r="N50" s="6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8" ht="28.5" x14ac:dyDescent="0.25">
      <c r="A51" s="43" t="s">
        <v>49</v>
      </c>
      <c r="B51" s="32">
        <f>B42</f>
        <v>40000</v>
      </c>
      <c r="C51" s="43"/>
      <c r="D51" s="43"/>
      <c r="E51" s="71"/>
      <c r="F51" s="71"/>
      <c r="G51" s="81">
        <f>B42</f>
        <v>40000</v>
      </c>
      <c r="H51" s="36"/>
      <c r="I51" s="36"/>
      <c r="J51" s="36"/>
      <c r="K51" s="36"/>
      <c r="L51" s="36"/>
      <c r="M51" s="38"/>
      <c r="N51" s="6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8" ht="28.5" x14ac:dyDescent="0.25">
      <c r="A52" s="43" t="s">
        <v>50</v>
      </c>
      <c r="B52" s="32">
        <f>Question!B18</f>
        <v>8000</v>
      </c>
      <c r="C52" s="79" t="s">
        <v>22</v>
      </c>
      <c r="D52" s="79"/>
      <c r="E52" s="43">
        <f>Question!B10</f>
        <v>2</v>
      </c>
      <c r="F52" s="43"/>
      <c r="G52" s="82">
        <f>B52*E52</f>
        <v>16000</v>
      </c>
      <c r="H52" s="36"/>
      <c r="I52" s="36"/>
      <c r="J52" s="36"/>
      <c r="K52" s="36"/>
      <c r="L52" s="36"/>
      <c r="M52" s="58"/>
      <c r="N52" s="6"/>
      <c r="O52" s="13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8" x14ac:dyDescent="0.25">
      <c r="A53" s="35" t="s">
        <v>51</v>
      </c>
      <c r="B53" s="35"/>
      <c r="C53" s="36"/>
      <c r="D53" s="36"/>
      <c r="E53" s="36"/>
      <c r="F53" s="36"/>
      <c r="G53" s="38">
        <f>G51-G52</f>
        <v>24000</v>
      </c>
      <c r="H53" s="36"/>
      <c r="I53" s="74"/>
      <c r="J53" s="35"/>
      <c r="K53" s="35"/>
      <c r="L53" s="58"/>
      <c r="M53" s="58"/>
      <c r="N53" s="6"/>
      <c r="O53" s="11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8" x14ac:dyDescent="0.25">
      <c r="A54" s="1"/>
      <c r="B54" s="1"/>
      <c r="C54" s="1"/>
      <c r="D54" s="1"/>
      <c r="E54" s="1"/>
      <c r="F54" s="1"/>
      <c r="G54" s="64"/>
      <c r="H54" s="65"/>
      <c r="I54" s="66"/>
      <c r="J54" s="66"/>
      <c r="K54" s="11"/>
      <c r="L54" s="11"/>
      <c r="M54" s="11"/>
      <c r="N54" s="11"/>
      <c r="O54" s="11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8" ht="28.5" x14ac:dyDescent="0.25">
      <c r="A55" s="84" t="s">
        <v>52</v>
      </c>
      <c r="B55" s="85">
        <f>G52</f>
        <v>16000</v>
      </c>
      <c r="C55" s="35"/>
      <c r="D55" s="35"/>
      <c r="E55" s="35"/>
      <c r="F55" s="35"/>
      <c r="G55" s="85">
        <f>G53</f>
        <v>24000</v>
      </c>
      <c r="H55" s="36"/>
      <c r="I55" s="36"/>
      <c r="J55" s="35"/>
      <c r="K55" s="35"/>
      <c r="L55" s="35"/>
      <c r="M55" s="35"/>
      <c r="N55" s="35"/>
      <c r="O55" s="36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83"/>
      <c r="AB55" s="36"/>
    </row>
    <row r="56" spans="1:28" x14ac:dyDescent="0.25">
      <c r="A56" s="35"/>
      <c r="B56" s="35">
        <f>Question!B10</f>
        <v>2</v>
      </c>
      <c r="C56" s="35"/>
      <c r="D56" s="35"/>
      <c r="E56" s="35"/>
      <c r="F56" s="35"/>
      <c r="G56" s="35">
        <f>Question!C10</f>
        <v>4</v>
      </c>
      <c r="H56" s="36"/>
      <c r="I56" s="36"/>
      <c r="J56" s="58"/>
      <c r="K56" s="58"/>
      <c r="L56" s="58"/>
      <c r="M56" s="58"/>
      <c r="N56" s="58"/>
      <c r="O56" s="36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83"/>
      <c r="AB56" s="36"/>
    </row>
    <row r="57" spans="1:28" x14ac:dyDescent="0.25">
      <c r="A57" s="37" t="s">
        <v>45</v>
      </c>
      <c r="B57" s="38">
        <f>B55/B56</f>
        <v>8000</v>
      </c>
      <c r="C57" s="38" t="s">
        <v>14</v>
      </c>
      <c r="D57" s="38"/>
      <c r="E57" s="35"/>
      <c r="F57" s="35"/>
      <c r="G57" s="38">
        <f>G55/G56</f>
        <v>6000</v>
      </c>
      <c r="H57" s="35" t="s">
        <v>14</v>
      </c>
      <c r="I57" s="36"/>
      <c r="J57" s="36"/>
      <c r="K57" s="36"/>
      <c r="L57" s="76"/>
      <c r="M57" s="76"/>
      <c r="N57" s="35"/>
      <c r="O57" s="3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6"/>
      <c r="AB57" s="6"/>
    </row>
    <row r="58" spans="1:28" x14ac:dyDescent="0.25">
      <c r="A58" s="39"/>
      <c r="B58" s="36"/>
      <c r="C58" s="36"/>
      <c r="D58" s="36"/>
      <c r="E58" s="38"/>
      <c r="F58" s="38"/>
      <c r="G58" s="38"/>
      <c r="H58" s="38"/>
      <c r="I58" s="35"/>
      <c r="J58" s="35"/>
      <c r="K58" s="35"/>
      <c r="L58" s="35"/>
      <c r="M58" s="35"/>
      <c r="N58" s="35"/>
      <c r="O58" s="3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6"/>
      <c r="AB58" s="6"/>
    </row>
    <row r="59" spans="1:28" x14ac:dyDescent="0.2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5"/>
      <c r="M59" s="35"/>
      <c r="N59" s="35"/>
      <c r="O59" s="3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6"/>
      <c r="AB59" s="6"/>
    </row>
    <row r="60" spans="1:28" x14ac:dyDescent="0.25">
      <c r="A60" s="36"/>
      <c r="B60" s="36"/>
      <c r="C60" s="36"/>
      <c r="D60" s="36"/>
      <c r="E60" s="75"/>
      <c r="F60" s="75"/>
      <c r="G60" s="36"/>
      <c r="H60" s="36"/>
      <c r="I60" s="36"/>
      <c r="J60" s="36"/>
      <c r="K60" s="36"/>
      <c r="L60" s="35"/>
      <c r="M60" s="35"/>
      <c r="N60" s="35"/>
      <c r="O60" s="3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8" x14ac:dyDescent="0.25">
      <c r="A61" s="36"/>
      <c r="B61" s="40" t="s">
        <v>3</v>
      </c>
      <c r="C61" s="40"/>
      <c r="D61" s="40"/>
      <c r="E61" s="40"/>
      <c r="F61" s="40"/>
      <c r="G61" s="40" t="s">
        <v>4</v>
      </c>
      <c r="H61" s="40"/>
      <c r="I61" s="40"/>
      <c r="J61" s="40" t="s">
        <v>28</v>
      </c>
      <c r="K61" s="40"/>
      <c r="L61" s="35"/>
      <c r="M61" s="35"/>
      <c r="N61" s="35"/>
      <c r="O61" s="3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8" x14ac:dyDescent="0.25">
      <c r="A62" s="35" t="s">
        <v>29</v>
      </c>
      <c r="B62" s="51">
        <f>C16</f>
        <v>14</v>
      </c>
      <c r="C62" s="39" t="s">
        <v>22</v>
      </c>
      <c r="D62" s="39"/>
      <c r="E62" s="38">
        <f>B57</f>
        <v>8000</v>
      </c>
      <c r="F62" s="38"/>
      <c r="G62" s="51">
        <f>G16</f>
        <v>12</v>
      </c>
      <c r="H62" s="39" t="s">
        <v>22</v>
      </c>
      <c r="I62" s="38">
        <f>G57</f>
        <v>6000</v>
      </c>
      <c r="J62" s="35"/>
      <c r="K62" s="35"/>
      <c r="L62" s="35"/>
      <c r="M62" s="35"/>
      <c r="N62" s="35"/>
      <c r="O62" s="3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8" x14ac:dyDescent="0.25">
      <c r="A63" s="36"/>
      <c r="B63" s="51"/>
      <c r="C63" s="51"/>
      <c r="D63" s="51"/>
      <c r="E63" s="51">
        <f>B62*E62</f>
        <v>112000</v>
      </c>
      <c r="F63" s="51"/>
      <c r="G63" s="51"/>
      <c r="H63" s="51"/>
      <c r="I63" s="51">
        <f>G62*I62</f>
        <v>72000</v>
      </c>
      <c r="J63" s="51">
        <f>E63+I63</f>
        <v>184000</v>
      </c>
      <c r="K63" s="51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</row>
    <row r="64" spans="1:28" x14ac:dyDescent="0.25">
      <c r="A64" s="35" t="s">
        <v>30</v>
      </c>
      <c r="B64" s="58"/>
      <c r="C64" s="58"/>
      <c r="D64" s="58"/>
      <c r="E64" s="58"/>
      <c r="F64" s="58"/>
      <c r="G64" s="6"/>
      <c r="H64" s="6"/>
      <c r="I64" s="6"/>
      <c r="J64" s="51">
        <f>Question!B15+Question!B15*Question!B21</f>
        <v>60000</v>
      </c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</row>
    <row r="65" spans="1:28" ht="15.75" thickBot="1" x14ac:dyDescent="0.3">
      <c r="A65" s="35" t="s">
        <v>53</v>
      </c>
      <c r="B65" s="59"/>
      <c r="C65" s="59"/>
      <c r="D65" s="59"/>
      <c r="E65" s="59"/>
      <c r="F65" s="59"/>
      <c r="G65" s="6"/>
      <c r="H65" s="6"/>
      <c r="I65" s="6"/>
      <c r="J65" s="88">
        <f>J63-J64</f>
        <v>124000</v>
      </c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</row>
    <row r="66" spans="1:28" ht="15.75" thickTop="1" x14ac:dyDescent="0.25">
      <c r="A66" s="24"/>
      <c r="B66" s="11"/>
      <c r="C66" s="11"/>
      <c r="D66" s="11"/>
      <c r="E66" s="11"/>
      <c r="F66" s="11"/>
      <c r="G66" s="11"/>
      <c r="H66" s="11"/>
      <c r="I66" s="11"/>
      <c r="J66" s="11"/>
      <c r="L66" s="11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</row>
    <row r="67" spans="1:28" x14ac:dyDescent="0.25">
      <c r="A67" s="2" t="s">
        <v>32</v>
      </c>
      <c r="B67" s="67"/>
      <c r="C67" s="67"/>
      <c r="D67" s="67"/>
      <c r="E67" s="67"/>
      <c r="F67" s="67"/>
      <c r="G67" s="63"/>
      <c r="H67" s="63"/>
      <c r="I67" s="63"/>
      <c r="J67" s="5"/>
      <c r="K67" s="5"/>
      <c r="L67" s="5"/>
      <c r="M67" s="5"/>
      <c r="N67" s="5"/>
      <c r="O67" s="5"/>
      <c r="P67" s="5"/>
      <c r="Q67" s="11"/>
      <c r="R67" s="11"/>
      <c r="S67" s="11"/>
      <c r="T67" s="11"/>
      <c r="U67" s="11"/>
      <c r="V67" s="11"/>
      <c r="W67" s="11"/>
      <c r="X67" s="11"/>
      <c r="Y67" s="11"/>
    </row>
    <row r="68" spans="1:28" x14ac:dyDescent="0.25">
      <c r="A68" s="6"/>
      <c r="B68" s="89" t="s">
        <v>33</v>
      </c>
      <c r="C68" s="47"/>
      <c r="D68" s="47"/>
      <c r="E68" s="89" t="s">
        <v>34</v>
      </c>
      <c r="F68" s="89"/>
      <c r="G68" s="47"/>
      <c r="H68" s="89" t="s">
        <v>28</v>
      </c>
      <c r="I68" s="5"/>
      <c r="J68" s="5"/>
      <c r="K68" s="5"/>
      <c r="L68" s="5"/>
      <c r="M68" s="5"/>
      <c r="N68" s="17"/>
      <c r="O68" s="5"/>
      <c r="P68" s="5"/>
      <c r="Q68" s="5"/>
      <c r="R68" s="5"/>
      <c r="S68" s="5"/>
      <c r="T68" s="5"/>
      <c r="U68" s="11"/>
      <c r="V68" s="11"/>
      <c r="W68" s="11"/>
      <c r="X68" s="4"/>
    </row>
    <row r="69" spans="1:28" x14ac:dyDescent="0.25">
      <c r="A69" s="6" t="s">
        <v>35</v>
      </c>
      <c r="B69" s="91"/>
      <c r="C69" s="91">
        <f>B57*Question!B6</f>
        <v>400000</v>
      </c>
      <c r="D69" s="91"/>
      <c r="E69" s="91"/>
      <c r="F69" s="91"/>
      <c r="G69" s="91">
        <f>G57*Question!C6</f>
        <v>420000</v>
      </c>
      <c r="H69" s="91"/>
      <c r="I69" s="5"/>
      <c r="J69" s="5"/>
      <c r="K69" s="5"/>
      <c r="L69" s="5"/>
      <c r="M69" s="5"/>
      <c r="N69" s="5"/>
      <c r="O69" s="3"/>
      <c r="P69" s="5"/>
      <c r="Q69" s="5"/>
      <c r="R69" s="5"/>
      <c r="S69" s="5"/>
      <c r="T69" s="5"/>
      <c r="U69" s="5"/>
      <c r="V69" s="11"/>
      <c r="W69" s="11"/>
      <c r="X69" s="11"/>
      <c r="Y69" s="4"/>
    </row>
    <row r="70" spans="1:28" x14ac:dyDescent="0.25">
      <c r="A70" s="6" t="s">
        <v>25</v>
      </c>
      <c r="B70" s="91">
        <f>B57*Question!B8</f>
        <v>80000</v>
      </c>
      <c r="C70" s="91"/>
      <c r="D70" s="91"/>
      <c r="E70" s="91">
        <f>G57*Question!C8</f>
        <v>36000</v>
      </c>
      <c r="F70" s="91"/>
      <c r="G70" s="91"/>
      <c r="H70" s="91"/>
      <c r="I70" s="5"/>
      <c r="J70" s="5"/>
      <c r="K70" s="5"/>
      <c r="L70" s="5"/>
      <c r="M70" s="5"/>
      <c r="N70" s="15"/>
      <c r="O70" s="15"/>
      <c r="P70" s="15"/>
      <c r="Q70" s="11"/>
      <c r="R70" s="11"/>
      <c r="S70" s="11"/>
      <c r="T70" s="11"/>
      <c r="U70" s="11"/>
      <c r="V70" s="11"/>
      <c r="W70" s="11"/>
      <c r="X70" s="11"/>
      <c r="Y70" s="11"/>
    </row>
    <row r="71" spans="1:28" x14ac:dyDescent="0.25">
      <c r="A71" s="6" t="s">
        <v>8</v>
      </c>
      <c r="B71" s="91">
        <f>B57*Question!B9</f>
        <v>160000</v>
      </c>
      <c r="C71" s="91"/>
      <c r="D71" s="91"/>
      <c r="E71" s="91">
        <f>G57*Question!C9</f>
        <v>240000</v>
      </c>
      <c r="F71" s="91"/>
      <c r="G71" s="91"/>
      <c r="H71" s="91"/>
      <c r="I71" s="5"/>
      <c r="J71" s="5"/>
      <c r="K71" s="5"/>
      <c r="L71" s="5"/>
      <c r="M71" s="5"/>
      <c r="N71" s="15"/>
      <c r="O71" s="15"/>
      <c r="P71" s="15"/>
      <c r="Q71" s="11"/>
      <c r="R71" s="11"/>
      <c r="S71" s="11"/>
      <c r="T71" s="11"/>
      <c r="U71" s="11"/>
      <c r="V71" s="11"/>
      <c r="W71" s="11"/>
      <c r="X71" s="11"/>
      <c r="Y71" s="11"/>
    </row>
    <row r="72" spans="1:28" x14ac:dyDescent="0.25">
      <c r="A72" s="6" t="s">
        <v>26</v>
      </c>
      <c r="B72" s="92">
        <f>Answer!B57*Question!B13*Question!B10</f>
        <v>48000</v>
      </c>
      <c r="C72" s="92">
        <f>SUM(B70:B72)</f>
        <v>288000</v>
      </c>
      <c r="D72" s="92"/>
      <c r="E72" s="92">
        <f>G57*Question!B13*Question!C10</f>
        <v>72000</v>
      </c>
      <c r="F72" s="92"/>
      <c r="G72" s="92">
        <f>SUM(E70:E72)</f>
        <v>348000</v>
      </c>
      <c r="H72" s="91"/>
      <c r="I72" s="5"/>
      <c r="J72" s="5"/>
      <c r="K72" s="5"/>
      <c r="L72" s="5"/>
      <c r="M72" s="5"/>
      <c r="N72" s="15"/>
      <c r="O72" s="15"/>
      <c r="P72" s="15"/>
      <c r="Q72" s="11"/>
      <c r="R72" s="11"/>
      <c r="S72" s="11"/>
      <c r="T72" s="11"/>
      <c r="U72" s="11"/>
      <c r="V72" s="11"/>
      <c r="W72" s="11"/>
      <c r="X72" s="11"/>
      <c r="Y72" s="11"/>
    </row>
    <row r="73" spans="1:28" x14ac:dyDescent="0.25">
      <c r="A73" s="6"/>
      <c r="B73" s="91"/>
      <c r="C73" s="91">
        <f>C69-C72</f>
        <v>112000</v>
      </c>
      <c r="D73" s="91"/>
      <c r="E73" s="91"/>
      <c r="F73" s="91"/>
      <c r="G73" s="91">
        <f>G69-G72</f>
        <v>72000</v>
      </c>
      <c r="H73" s="91">
        <f>C73+G73</f>
        <v>184000</v>
      </c>
      <c r="I73" s="5"/>
      <c r="J73" s="5"/>
      <c r="K73" s="5"/>
      <c r="L73" s="5"/>
      <c r="M73" s="5"/>
      <c r="N73" s="15"/>
      <c r="O73" s="15"/>
      <c r="P73" s="15"/>
      <c r="Q73" s="11"/>
      <c r="R73" s="11"/>
      <c r="S73" s="11"/>
      <c r="T73" s="11"/>
      <c r="U73" s="11"/>
      <c r="V73" s="11"/>
      <c r="W73" s="11"/>
      <c r="X73" s="11"/>
      <c r="Y73" s="11"/>
    </row>
    <row r="74" spans="1:28" x14ac:dyDescent="0.25">
      <c r="A74" s="1"/>
      <c r="B74" s="93"/>
      <c r="C74" s="93"/>
      <c r="D74" s="93"/>
      <c r="E74" s="103" t="s">
        <v>36</v>
      </c>
      <c r="F74" s="103"/>
      <c r="G74" s="103"/>
      <c r="H74" s="91">
        <f>Question!B15+Question!B15*Question!B21</f>
        <v>60000</v>
      </c>
      <c r="I74" s="5"/>
      <c r="J74" s="5"/>
      <c r="K74" s="5"/>
      <c r="L74" s="5"/>
      <c r="M74" s="5"/>
      <c r="N74" s="12"/>
      <c r="O74" s="12"/>
      <c r="P74" s="12"/>
      <c r="Q74" s="11"/>
      <c r="R74" s="11"/>
      <c r="S74" s="11"/>
      <c r="T74" s="11"/>
      <c r="U74" s="11"/>
      <c r="V74" s="11"/>
      <c r="W74" s="11"/>
      <c r="X74" s="11"/>
      <c r="Y74" s="11"/>
    </row>
    <row r="75" spans="1:28" ht="15.75" thickBot="1" x14ac:dyDescent="0.3">
      <c r="A75" s="1"/>
      <c r="B75" s="93"/>
      <c r="C75" s="93"/>
      <c r="D75" s="93"/>
      <c r="E75" s="91"/>
      <c r="F75" s="91"/>
      <c r="G75" s="91" t="s">
        <v>37</v>
      </c>
      <c r="H75" s="94">
        <f>H73-H74</f>
        <v>124000</v>
      </c>
      <c r="I75" s="63"/>
      <c r="J75" s="5"/>
      <c r="K75" s="5"/>
      <c r="L75" s="5"/>
      <c r="M75" s="5"/>
      <c r="N75" s="5"/>
      <c r="O75" s="5"/>
      <c r="P75" s="5"/>
      <c r="Q75" s="5"/>
      <c r="R75" s="11"/>
      <c r="S75" s="11"/>
      <c r="T75" s="11"/>
      <c r="U75" s="11"/>
      <c r="V75" s="11"/>
      <c r="W75" s="11"/>
      <c r="X75" s="11"/>
      <c r="Y75" s="11"/>
      <c r="Z75" s="11"/>
    </row>
    <row r="76" spans="1:28" ht="15.75" thickTop="1" x14ac:dyDescent="0.25">
      <c r="A76" s="1"/>
      <c r="B76" s="1"/>
      <c r="C76" s="1"/>
      <c r="D76" s="1"/>
      <c r="E76" s="1"/>
      <c r="F76" s="1"/>
      <c r="G76" s="45"/>
      <c r="H76" s="45"/>
      <c r="I76" s="45"/>
      <c r="J76" s="11"/>
      <c r="K76" s="11"/>
      <c r="L76" s="11"/>
      <c r="M76" s="11"/>
      <c r="N76" s="11"/>
      <c r="O76" s="6"/>
      <c r="P76" s="6"/>
      <c r="Q76" s="6"/>
      <c r="R76" s="11"/>
      <c r="S76" s="11"/>
      <c r="T76" s="11"/>
      <c r="U76" s="11"/>
      <c r="V76" s="11"/>
      <c r="W76" s="11"/>
      <c r="X76" s="11"/>
      <c r="Y76" s="11"/>
      <c r="Z76" s="11"/>
    </row>
    <row r="77" spans="1:28" x14ac:dyDescent="0.25">
      <c r="A77" s="35" t="s">
        <v>55</v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6"/>
    </row>
    <row r="78" spans="1:28" x14ac:dyDescent="0.25">
      <c r="A78" s="35" t="s">
        <v>63</v>
      </c>
      <c r="B78" s="35"/>
      <c r="C78" s="29">
        <f>B42*140%</f>
        <v>56000</v>
      </c>
      <c r="D78" s="29"/>
      <c r="E78" s="35" t="s">
        <v>21</v>
      </c>
      <c r="F78" s="35"/>
      <c r="G78" s="76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6"/>
      <c r="W78" s="36"/>
      <c r="X78" s="36"/>
      <c r="Y78" s="36"/>
      <c r="Z78" s="36"/>
      <c r="AA78" s="6"/>
      <c r="AB78" s="6"/>
    </row>
    <row r="79" spans="1:28" x14ac:dyDescent="0.25">
      <c r="A79" s="42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6"/>
      <c r="AB79" s="6"/>
    </row>
    <row r="80" spans="1:28" x14ac:dyDescent="0.25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6"/>
      <c r="S80" s="6"/>
    </row>
    <row r="81" spans="1:20" x14ac:dyDescent="0.25">
      <c r="A81" s="35" t="s">
        <v>56</v>
      </c>
      <c r="B81" s="35" t="s">
        <v>23</v>
      </c>
      <c r="C81" s="35" t="s">
        <v>23</v>
      </c>
      <c r="D81" s="35"/>
      <c r="E81" s="35"/>
      <c r="F81" s="35"/>
      <c r="G81" s="35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6"/>
      <c r="S81" s="6"/>
    </row>
    <row r="82" spans="1:20" x14ac:dyDescent="0.25">
      <c r="A82" s="35" t="s">
        <v>5</v>
      </c>
      <c r="B82" s="36"/>
      <c r="C82" s="51">
        <f>Question!B25</f>
        <v>60</v>
      </c>
      <c r="D82" s="51"/>
      <c r="E82" s="51"/>
      <c r="F82" s="51"/>
      <c r="G82" s="51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6"/>
      <c r="S82" s="6"/>
    </row>
    <row r="83" spans="1:20" x14ac:dyDescent="0.25">
      <c r="A83" s="35" t="s">
        <v>25</v>
      </c>
      <c r="B83" s="51">
        <f>Question!B27</f>
        <v>6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6"/>
      <c r="S83" s="6"/>
    </row>
    <row r="84" spans="1:20" x14ac:dyDescent="0.25">
      <c r="A84" s="35" t="s">
        <v>8</v>
      </c>
      <c r="B84" s="51">
        <f>Question!B28</f>
        <v>30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6"/>
      <c r="S84" s="6"/>
    </row>
    <row r="85" spans="1:20" ht="15" customHeight="1" x14ac:dyDescent="0.25">
      <c r="A85" s="35" t="s">
        <v>57</v>
      </c>
      <c r="B85" s="90">
        <f>Question!B13*Question!B29</f>
        <v>9</v>
      </c>
      <c r="C85" s="90">
        <f>SUM(B83:B85)</f>
        <v>45</v>
      </c>
      <c r="D85" s="51"/>
      <c r="E85" s="49"/>
      <c r="F85" s="49"/>
      <c r="G85" s="49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6"/>
      <c r="S85" s="6"/>
    </row>
    <row r="86" spans="1:20" ht="15.75" thickBot="1" x14ac:dyDescent="0.3">
      <c r="A86" s="35" t="s">
        <v>27</v>
      </c>
      <c r="B86" s="36"/>
      <c r="C86" s="88">
        <f>C82-C85</f>
        <v>15</v>
      </c>
      <c r="D86" s="51"/>
      <c r="E86" s="59"/>
      <c r="F86" s="59"/>
      <c r="G86" s="59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6"/>
      <c r="S86" s="6"/>
    </row>
    <row r="87" spans="1:20" ht="15.75" thickTop="1" x14ac:dyDescent="0.25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6"/>
      <c r="S87" s="6"/>
    </row>
    <row r="88" spans="1:20" ht="28.5" customHeight="1" x14ac:dyDescent="0.25">
      <c r="A88" s="102" t="s">
        <v>64</v>
      </c>
      <c r="B88" s="90">
        <f>C86</f>
        <v>15</v>
      </c>
      <c r="C88" s="35"/>
      <c r="D88" s="35"/>
      <c r="E88" s="35"/>
      <c r="F88" s="35"/>
      <c r="G88" s="35"/>
      <c r="H88" s="76"/>
      <c r="I88" s="76"/>
      <c r="J88" s="36"/>
      <c r="K88" s="36"/>
      <c r="L88" s="36"/>
      <c r="M88" s="36"/>
      <c r="N88" s="36"/>
      <c r="O88" s="36"/>
      <c r="P88" s="36"/>
      <c r="Q88" s="36"/>
      <c r="R88" s="6"/>
      <c r="S88" s="6"/>
    </row>
    <row r="89" spans="1:20" x14ac:dyDescent="0.25">
      <c r="A89" s="102"/>
      <c r="B89" s="35">
        <f>Question!B29</f>
        <v>3</v>
      </c>
      <c r="C89" s="51">
        <f>B88/B89</f>
        <v>5</v>
      </c>
      <c r="D89" s="51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6"/>
      <c r="S89" s="6"/>
    </row>
    <row r="90" spans="1:20" x14ac:dyDescent="0.25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6"/>
      <c r="R90" s="6"/>
    </row>
    <row r="91" spans="1:20" x14ac:dyDescent="0.25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</row>
    <row r="92" spans="1:20" x14ac:dyDescent="0.25">
      <c r="A92" s="35" t="s">
        <v>58</v>
      </c>
      <c r="B92" s="35"/>
      <c r="C92" s="35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6"/>
      <c r="T92" s="6"/>
    </row>
    <row r="93" spans="1:20" x14ac:dyDescent="0.25">
      <c r="A93" s="36"/>
      <c r="B93" s="40" t="s">
        <v>3</v>
      </c>
      <c r="C93" s="40" t="s">
        <v>59</v>
      </c>
      <c r="D93" s="40" t="s">
        <v>4</v>
      </c>
      <c r="E93" s="40" t="s">
        <v>28</v>
      </c>
      <c r="F93" s="40"/>
      <c r="G93" s="40"/>
      <c r="H93" s="6"/>
      <c r="I93" s="6"/>
    </row>
    <row r="94" spans="1:20" x14ac:dyDescent="0.25">
      <c r="A94" s="35" t="s">
        <v>60</v>
      </c>
      <c r="B94" s="85">
        <f>B96*B95</f>
        <v>16000</v>
      </c>
      <c r="C94" s="85">
        <f>C96*C95</f>
        <v>21000</v>
      </c>
      <c r="D94" s="85">
        <f>E94-B94-C94</f>
        <v>19000</v>
      </c>
      <c r="E94" s="38">
        <v>56000</v>
      </c>
      <c r="F94" s="38"/>
      <c r="G94" s="38"/>
      <c r="H94" s="38"/>
      <c r="I94" s="6"/>
      <c r="J94" s="6"/>
    </row>
    <row r="95" spans="1:20" x14ac:dyDescent="0.25">
      <c r="A95" s="36"/>
      <c r="B95" s="35">
        <f>Question!B10</f>
        <v>2</v>
      </c>
      <c r="C95" s="35">
        <f>Question!B29</f>
        <v>3</v>
      </c>
      <c r="D95" s="35">
        <f>Question!C10</f>
        <v>4</v>
      </c>
      <c r="E95" s="36"/>
      <c r="F95" s="36"/>
      <c r="G95" s="36"/>
      <c r="H95" s="36"/>
      <c r="I95" s="6"/>
      <c r="J95" s="6"/>
    </row>
    <row r="96" spans="1:20" x14ac:dyDescent="0.25">
      <c r="A96" s="35" t="s">
        <v>66</v>
      </c>
      <c r="B96" s="38">
        <f>Question!B18</f>
        <v>8000</v>
      </c>
      <c r="C96" s="38">
        <f>Question!B19</f>
        <v>7000</v>
      </c>
      <c r="D96" s="38">
        <f>D94/D95</f>
        <v>4750</v>
      </c>
      <c r="E96" s="36"/>
      <c r="F96" s="36"/>
      <c r="G96" s="36"/>
      <c r="H96" s="36"/>
      <c r="I96" s="6"/>
      <c r="J96" s="6"/>
    </row>
    <row r="97" spans="1:10" x14ac:dyDescent="0.25">
      <c r="A97" s="35"/>
      <c r="B97" s="38"/>
      <c r="C97" s="38"/>
      <c r="D97" s="38"/>
      <c r="E97" s="36"/>
      <c r="F97" s="36"/>
      <c r="G97" s="36"/>
      <c r="H97" s="36"/>
      <c r="I97" s="6"/>
      <c r="J97" s="6"/>
    </row>
    <row r="98" spans="1:10" x14ac:dyDescent="0.25">
      <c r="A98" s="35" t="s">
        <v>65</v>
      </c>
      <c r="B98" s="51">
        <f>C16</f>
        <v>14</v>
      </c>
      <c r="C98" s="51">
        <f>C86</f>
        <v>15</v>
      </c>
      <c r="D98" s="51">
        <f>G16</f>
        <v>12</v>
      </c>
      <c r="E98" s="36"/>
      <c r="F98" s="36"/>
      <c r="G98" s="36"/>
      <c r="H98" s="36"/>
      <c r="I98" s="6"/>
      <c r="J98" s="6"/>
    </row>
    <row r="99" spans="1:10" x14ac:dyDescent="0.25">
      <c r="A99" s="36"/>
      <c r="B99" s="36"/>
      <c r="C99" s="36"/>
      <c r="D99" s="36"/>
      <c r="E99" s="36"/>
      <c r="F99" s="36"/>
      <c r="G99" s="36"/>
      <c r="H99" s="36"/>
      <c r="I99" s="6"/>
      <c r="J99" s="6"/>
    </row>
    <row r="100" spans="1:10" x14ac:dyDescent="0.25">
      <c r="A100" s="35" t="s">
        <v>61</v>
      </c>
      <c r="B100" s="51">
        <f>B96*B98</f>
        <v>112000</v>
      </c>
      <c r="C100" s="51">
        <f t="shared" ref="C100:D100" si="0">C96*C98</f>
        <v>105000</v>
      </c>
      <c r="D100" s="51">
        <f t="shared" si="0"/>
        <v>57000</v>
      </c>
      <c r="E100" s="51">
        <f>SUM(B100:D100)</f>
        <v>274000</v>
      </c>
      <c r="F100" s="51"/>
      <c r="G100" s="51"/>
      <c r="H100" s="51"/>
      <c r="I100" s="6"/>
      <c r="J100" s="6"/>
    </row>
    <row r="101" spans="1:10" x14ac:dyDescent="0.25">
      <c r="A101" s="35" t="s">
        <v>62</v>
      </c>
      <c r="B101" s="35"/>
      <c r="C101" s="36"/>
      <c r="D101" s="36"/>
      <c r="E101" s="51">
        <f>Answer!J64+Question!B33</f>
        <v>90000</v>
      </c>
      <c r="F101" s="36"/>
      <c r="G101" s="58"/>
      <c r="H101" s="58"/>
      <c r="I101" s="58"/>
      <c r="J101" s="6"/>
    </row>
    <row r="102" spans="1:10" ht="15.75" thickBot="1" x14ac:dyDescent="0.3">
      <c r="A102" s="35" t="s">
        <v>67</v>
      </c>
      <c r="B102" s="36"/>
      <c r="C102" s="36"/>
      <c r="D102" s="36"/>
      <c r="E102" s="88">
        <f>E100-E101</f>
        <v>184000</v>
      </c>
      <c r="F102" s="59"/>
      <c r="G102" s="59"/>
      <c r="H102" s="59"/>
      <c r="I102" s="6"/>
      <c r="J102" s="6"/>
    </row>
    <row r="103" spans="1:10" ht="15.75" thickTop="1" x14ac:dyDescent="0.25"/>
  </sheetData>
  <mergeCells count="13">
    <mergeCell ref="A88:A89"/>
    <mergeCell ref="E74:G74"/>
    <mergeCell ref="B50:C50"/>
    <mergeCell ref="A46:A47"/>
    <mergeCell ref="B20:E20"/>
    <mergeCell ref="G20:I20"/>
    <mergeCell ref="B8:C8"/>
    <mergeCell ref="K8:L8"/>
    <mergeCell ref="J9:K9"/>
    <mergeCell ref="X49:Y49"/>
    <mergeCell ref="A3:H3"/>
    <mergeCell ref="E32:G32"/>
    <mergeCell ref="C42:E42"/>
  </mergeCells>
  <phoneticPr fontId="9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2021-11-17T09:55:36Z</dcterms:created>
  <dcterms:modified xsi:type="dcterms:W3CDTF">2022-12-04T17:19:17Z</dcterms:modified>
</cp:coreProperties>
</file>