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qanow-my.sharepoint.com/personal/diane_santana_sqa_org_uk/Documents/Documents/Accounts/H Resource pack in Excel/"/>
    </mc:Choice>
  </mc:AlternateContent>
  <xr:revisionPtr revIDLastSave="465" documentId="8_{382E637B-CECF-4765-B3BA-553599A094A0}" xr6:coauthVersionLast="47" xr6:coauthVersionMax="47" xr10:uidLastSave="{E0B2EF35-9BCE-4139-8D19-E8ECF19D1BD5}"/>
  <bookViews>
    <workbookView xWindow="-120" yWindow="-120" windowWidth="24240" windowHeight="13140" activeTab="1" xr2:uid="{E1BDA8BA-7C3D-4B55-98F4-682EA976F1BB}"/>
  </bookViews>
  <sheets>
    <sheet name="Question" sheetId="2" r:id="rId1"/>
    <sheet name="Answer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78" i="1" l="1"/>
  <c r="C74" i="1"/>
  <c r="C72" i="1"/>
  <c r="D69" i="1"/>
  <c r="B62" i="1"/>
  <c r="B61" i="1"/>
  <c r="C58" i="1"/>
  <c r="C57" i="1"/>
  <c r="C55" i="1"/>
  <c r="C54" i="1"/>
  <c r="D50" i="1"/>
  <c r="D49" i="1"/>
  <c r="B47" i="1"/>
  <c r="B46" i="1"/>
  <c r="D45" i="1"/>
  <c r="B45" i="1"/>
  <c r="C45" i="1" s="1"/>
  <c r="C38" i="1"/>
  <c r="C37" i="1"/>
  <c r="D38" i="1" s="1"/>
  <c r="D34" i="1"/>
  <c r="C29" i="1"/>
  <c r="C28" i="1"/>
  <c r="C25" i="1"/>
  <c r="C47" i="1" s="1"/>
  <c r="D47" i="1" s="1"/>
  <c r="C24" i="1"/>
  <c r="C46" i="1" s="1"/>
  <c r="D46" i="1" s="1"/>
  <c r="C22" i="1"/>
  <c r="C56" i="1" s="1"/>
  <c r="C21" i="1"/>
  <c r="B64" i="1" s="1"/>
  <c r="C20" i="1"/>
  <c r="C19" i="1"/>
  <c r="C18" i="1"/>
  <c r="C17" i="1"/>
  <c r="C12" i="1"/>
  <c r="C10" i="1"/>
  <c r="C8" i="1"/>
  <c r="C7" i="1"/>
  <c r="D5" i="1"/>
  <c r="C32" i="2"/>
  <c r="B32" i="2"/>
  <c r="C9" i="1" l="1"/>
  <c r="C11" i="1" s="1"/>
  <c r="D13" i="1" s="1"/>
  <c r="D14" i="1" s="1"/>
  <c r="D29" i="1"/>
  <c r="D48" i="1"/>
  <c r="D51" i="1" s="1"/>
  <c r="D25" i="1"/>
  <c r="C59" i="1"/>
  <c r="D26" i="1" l="1"/>
  <c r="D30" i="1" s="1"/>
  <c r="D31" i="1"/>
  <c r="B63" i="1" s="1"/>
  <c r="C64" i="1" s="1"/>
  <c r="D65" i="1" s="1"/>
  <c r="D66" i="1" s="1"/>
  <c r="D32" i="1" l="1"/>
  <c r="D35" i="1" s="1"/>
  <c r="D39" i="1" s="1"/>
  <c r="C73" i="1" s="1"/>
  <c r="D74" i="1" s="1"/>
  <c r="D75" i="1" s="1"/>
  <c r="D79" i="1" s="1"/>
  <c r="A1" i="1" l="1"/>
</calcChain>
</file>

<file path=xl/sharedStrings.xml><?xml version="1.0" encoding="utf-8"?>
<sst xmlns="http://schemas.openxmlformats.org/spreadsheetml/2006/main" count="112" uniqueCount="94">
  <si>
    <t>VAT</t>
  </si>
  <si>
    <t>Trade Payables</t>
  </si>
  <si>
    <t>Cash and Cash Equivalents</t>
  </si>
  <si>
    <t>Property (at cost)</t>
  </si>
  <si>
    <t>Less Expenses</t>
  </si>
  <si>
    <t>£000</t>
  </si>
  <si>
    <t>Provide for depreciation for the year as follows:</t>
  </si>
  <si>
    <t>Cost</t>
  </si>
  <si>
    <t>Agg Depn</t>
  </si>
  <si>
    <t>NBV</t>
  </si>
  <si>
    <t>Inventory</t>
  </si>
  <si>
    <t>Unappropriated Profit</t>
  </si>
  <si>
    <t>Discounts</t>
  </si>
  <si>
    <t>Sales Revenue</t>
  </si>
  <si>
    <t>Purchases</t>
  </si>
  <si>
    <t>Inventory at 1 January Year 4</t>
  </si>
  <si>
    <t>Administration Expenses</t>
  </si>
  <si>
    <t>Selling and Distribution Expenses</t>
  </si>
  <si>
    <t>Warehouse Expenses</t>
  </si>
  <si>
    <t>Discounts (Net)</t>
  </si>
  <si>
    <t>Wages</t>
  </si>
  <si>
    <t>Provision for Bad Debts at 1 January Year 4</t>
  </si>
  <si>
    <t>Trade Receivables</t>
  </si>
  <si>
    <t>Quoted Investments</t>
  </si>
  <si>
    <t>Goodwill</t>
  </si>
  <si>
    <t>Preliminary Expenses</t>
  </si>
  <si>
    <t>150,000 £1 Ordinary Shares</t>
  </si>
  <si>
    <t>10% Debentures</t>
  </si>
  <si>
    <t>Office Equipment (at cost)</t>
  </si>
  <si>
    <t>Motor Vehicles (at cost)</t>
  </si>
  <si>
    <t>Provisions for Depreciation at 1 January Year 4:</t>
  </si>
  <si>
    <t>Office Equipment</t>
  </si>
  <si>
    <t>Motor Vehicles</t>
  </si>
  <si>
    <t>Share Premium</t>
  </si>
  <si>
    <t>Interim Dividend — Ordinary Shares</t>
  </si>
  <si>
    <t>Rent and Rates</t>
  </si>
  <si>
    <t>Unappropriated Profit at 1 January Year 4</t>
  </si>
  <si>
    <t>Glencairn plc</t>
  </si>
  <si>
    <t>Notes at 31 December Year 4</t>
  </si>
  <si>
    <t xml:space="preserve">Opening Inventory </t>
  </si>
  <si>
    <t>add Purchases</t>
  </si>
  <si>
    <t xml:space="preserve">Less Closing Inventory  </t>
  </si>
  <si>
    <t>add Warehouse Expenses</t>
  </si>
  <si>
    <t>COST OF SALES</t>
  </si>
  <si>
    <t>Administration Expenses (36 − 2)</t>
  </si>
  <si>
    <t>Rent and Rates (5 + 1)</t>
  </si>
  <si>
    <t>Debenture Interest  (10% x 80)</t>
  </si>
  <si>
    <t>Provision for Bad Debts Increase (6 − 5)</t>
  </si>
  <si>
    <t>Provision for Depreciation</t>
  </si>
  <si>
    <t>Office Equipment (10% x 30)</t>
  </si>
  <si>
    <t>Motor Vehicles  (20%  x (50 − 10))</t>
  </si>
  <si>
    <t>add Other Income</t>
  </si>
  <si>
    <t>Dividends Due from Investments</t>
  </si>
  <si>
    <t>Less Corporation Tax</t>
  </si>
  <si>
    <t xml:space="preserve"> PROFIT FOR THE YEAR AFTER TAX</t>
  </si>
  <si>
    <t>ADD Unappropriated Profit c/f</t>
  </si>
  <si>
    <t>Less Appropriations</t>
  </si>
  <si>
    <t>Goodwill w/d</t>
  </si>
  <si>
    <t>Interim Ordinary Dividend</t>
  </si>
  <si>
    <t xml:space="preserve">PROFIT FOR THE YEAR BEFORE TAX   </t>
  </si>
  <si>
    <t xml:space="preserve">UNAPPROPRIATED PROFIT C/F   </t>
  </si>
  <si>
    <t>NON CURRENT ASSETS</t>
  </si>
  <si>
    <t>Buildings</t>
  </si>
  <si>
    <t xml:space="preserve">Investments </t>
  </si>
  <si>
    <t>Goodwill (20 − 12)</t>
  </si>
  <si>
    <t xml:space="preserve">CURRENT ASSETS </t>
  </si>
  <si>
    <t>Trade Receivables (60 − 6)</t>
  </si>
  <si>
    <t>Dividends Due</t>
  </si>
  <si>
    <t>Admin Expenses — Other Receivables</t>
  </si>
  <si>
    <t>LESS CURRENT LIABILITIES</t>
  </si>
  <si>
    <t>Cash and Cash Equivalents (6 + 1)</t>
  </si>
  <si>
    <t>Corporation Tax Due</t>
  </si>
  <si>
    <t>Debenture Interest Payable</t>
  </si>
  <si>
    <t>WORKING EQUITY</t>
  </si>
  <si>
    <t>TOTAL NET ASSETS</t>
  </si>
  <si>
    <t>FINANCED BY:</t>
  </si>
  <si>
    <t>ADD RESERVES</t>
  </si>
  <si>
    <t>Revaluation Reserve</t>
  </si>
  <si>
    <t>Share Premium (30 − 10)</t>
  </si>
  <si>
    <t>NON-CURRENT LIABILITIES</t>
  </si>
  <si>
    <t xml:space="preserve">Income Statement for year ended 31 December Year 4  </t>
  </si>
  <si>
    <t xml:space="preserve">GROSS PROFIT   </t>
  </si>
  <si>
    <t xml:space="preserve">Statement of Financial Position as at 31 December Year 4  </t>
  </si>
  <si>
    <t>Inventory valued at £20,000 (cost) and £24,000 (market value).</t>
  </si>
  <si>
    <t>(i) Office equipment — 10% on cost</t>
  </si>
  <si>
    <t>(ii)  Motor vehicles — 20% on the diminished balance</t>
  </si>
  <si>
    <t>Administration expenses receivable — £2,000.</t>
  </si>
  <si>
    <t>The provision for bad debts is to be adjusted to 10% of Trade Receivables.</t>
  </si>
  <si>
    <t>Goodwill is to be written down by £12,000.</t>
  </si>
  <si>
    <t>A cheque for payment of rent for £1,000 for this year has been completely omitted from the books and has still to be recorded.</t>
  </si>
  <si>
    <t>Preliminary expenses are to be written down by transfer from share premium.</t>
  </si>
  <si>
    <t>Property has been revalued at £110,000 — the surplus on revaluation is to be transferred directly to a revaluation reserve.</t>
  </si>
  <si>
    <t>Provide for corporation tax at 25% of profit for the year.</t>
  </si>
  <si>
    <t>Dividends of £3,000 are due from investments.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</si>
</sst>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£&quot;#,##0;[Red]\-&quot;£&quot;#,##0"/>
    <numFmt numFmtId="43" formatCode="_-* #,##0.00_-;\-* #,##0.00_-;_-* &quot;-&quot;??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4"/>
      <color theme="1"/>
      <name val="Arial"/>
      <family val="2"/>
    </font>
    <font>
      <b/>
      <sz val="11"/>
      <color theme="1"/>
      <name val="Arial"/>
      <family val="2"/>
    </font>
    <font>
      <sz val="14"/>
      <color theme="1"/>
      <name val="Arial"/>
      <family val="2"/>
    </font>
    <font>
      <sz val="11"/>
      <color rgb="FF000000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1"/>
      <color rgb="FF000000"/>
      <name val="Arial"/>
      <family val="2"/>
    </font>
    <font>
      <u/>
      <sz val="11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6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wrapText="1"/>
    </xf>
    <xf numFmtId="9" fontId="2" fillId="0" borderId="0" xfId="0" applyNumberFormat="1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49" fontId="4" fillId="0" borderId="0" xfId="0" applyNumberFormat="1" applyFont="1" applyAlignment="1">
      <alignment vertical="center" wrapText="1"/>
    </xf>
    <xf numFmtId="49" fontId="4" fillId="0" borderId="0" xfId="0" applyNumberFormat="1" applyFont="1" applyAlignment="1">
      <alignment horizontal="right" vertical="center" wrapText="1"/>
    </xf>
    <xf numFmtId="0" fontId="5" fillId="0" borderId="0" xfId="0" applyFont="1"/>
    <xf numFmtId="0" fontId="2" fillId="0" borderId="0" xfId="1" applyNumberFormat="1" applyFont="1" applyAlignment="1">
      <alignment vertical="top"/>
    </xf>
    <xf numFmtId="0" fontId="6" fillId="0" borderId="0" xfId="0" applyFont="1" applyAlignment="1">
      <alignment vertical="center"/>
    </xf>
    <xf numFmtId="0" fontId="7" fillId="0" borderId="0" xfId="0" applyFont="1"/>
    <xf numFmtId="0" fontId="8" fillId="0" borderId="0" xfId="0" applyFont="1"/>
    <xf numFmtId="0" fontId="8" fillId="0" borderId="0" xfId="0" applyFont="1" applyAlignment="1">
      <alignment vertical="center" wrapText="1"/>
    </xf>
    <xf numFmtId="0" fontId="7" fillId="0" borderId="0" xfId="0" applyFont="1" applyAlignment="1">
      <alignment horizontal="right" vertical="center" wrapText="1"/>
    </xf>
    <xf numFmtId="0" fontId="7" fillId="0" borderId="0" xfId="0" applyFont="1" applyAlignment="1">
      <alignment vertical="center" wrapText="1"/>
    </xf>
    <xf numFmtId="6" fontId="7" fillId="0" borderId="0" xfId="0" applyNumberFormat="1" applyFont="1" applyAlignment="1">
      <alignment horizontal="right" vertical="center" wrapText="1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horizontal="right" vertical="center" wrapText="1"/>
    </xf>
    <xf numFmtId="1" fontId="8" fillId="0" borderId="0" xfId="0" applyNumberFormat="1" applyFont="1" applyAlignment="1">
      <alignment horizontal="right" vertical="center" wrapText="1"/>
    </xf>
    <xf numFmtId="0" fontId="8" fillId="0" borderId="0" xfId="0" applyFont="1" applyAlignment="1">
      <alignment horizontal="right" wrapText="1"/>
    </xf>
    <xf numFmtId="0" fontId="8" fillId="0" borderId="1" xfId="0" applyFont="1" applyBorder="1" applyAlignment="1">
      <alignment horizontal="right" vertical="center" wrapText="1"/>
    </xf>
    <xf numFmtId="0" fontId="8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indent="3"/>
    </xf>
    <xf numFmtId="0" fontId="2" fillId="0" borderId="0" xfId="0" applyFont="1" applyAlignment="1">
      <alignment horizontal="left" vertical="center" indent="3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49" fontId="7" fillId="0" borderId="0" xfId="0" applyNumberFormat="1" applyFont="1" applyAlignment="1">
      <alignment horizontal="right" vertical="center" wrapText="1"/>
    </xf>
    <xf numFmtId="0" fontId="2" fillId="0" borderId="0" xfId="0" applyFont="1" applyAlignment="1">
      <alignment horizontal="right" vertical="center" wrapText="1"/>
    </xf>
    <xf numFmtId="0" fontId="2" fillId="0" borderId="3" xfId="0" applyFont="1" applyBorder="1" applyAlignment="1">
      <alignment horizontal="right" vertical="center" wrapText="1"/>
    </xf>
    <xf numFmtId="6" fontId="2" fillId="0" borderId="0" xfId="0" applyNumberFormat="1" applyFont="1"/>
    <xf numFmtId="9" fontId="2" fillId="0" borderId="0" xfId="0" applyNumberFormat="1" applyFont="1" applyAlignment="1">
      <alignment horizontal="left" vertical="center" indent="8"/>
    </xf>
    <xf numFmtId="1" fontId="8" fillId="0" borderId="1" xfId="0" applyNumberFormat="1" applyFont="1" applyBorder="1" applyAlignment="1">
      <alignment horizontal="right" vertical="center" wrapText="1"/>
    </xf>
    <xf numFmtId="1" fontId="2" fillId="0" borderId="0" xfId="0" applyNumberFormat="1" applyFont="1"/>
    <xf numFmtId="1" fontId="8" fillId="0" borderId="2" xfId="0" applyNumberFormat="1" applyFont="1" applyBorder="1"/>
    <xf numFmtId="1" fontId="8" fillId="0" borderId="0" xfId="0" applyNumberFormat="1" applyFont="1" applyAlignment="1">
      <alignment vertical="center" wrapText="1"/>
    </xf>
    <xf numFmtId="1" fontId="8" fillId="0" borderId="0" xfId="0" applyNumberFormat="1" applyFont="1"/>
    <xf numFmtId="1" fontId="2" fillId="0" borderId="0" xfId="0" applyNumberFormat="1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8" fillId="0" borderId="1" xfId="0" applyFont="1" applyBorder="1"/>
    <xf numFmtId="1" fontId="8" fillId="0" borderId="1" xfId="0" applyNumberFormat="1" applyFont="1" applyBorder="1"/>
    <xf numFmtId="0" fontId="9" fillId="0" borderId="0" xfId="0" applyFont="1" applyAlignment="1">
      <alignment vertical="center" wrapText="1"/>
    </xf>
    <xf numFmtId="0" fontId="4" fillId="0" borderId="0" xfId="0" applyFont="1" applyAlignment="1">
      <alignment horizontal="right" vertical="center" wrapText="1"/>
    </xf>
    <xf numFmtId="0" fontId="4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97E430-6FA5-4A8C-8B4B-ACE465DBA615}">
  <dimension ref="A1:D46"/>
  <sheetViews>
    <sheetView workbookViewId="0">
      <selection activeCell="B19" sqref="B19"/>
    </sheetView>
  </sheetViews>
  <sheetFormatPr defaultRowHeight="14.25" x14ac:dyDescent="0.2"/>
  <cols>
    <col min="1" max="1" width="51" style="1" customWidth="1"/>
    <col min="2" max="2" width="15.5703125" style="1" bestFit="1" customWidth="1"/>
    <col min="3" max="16384" width="9.140625" style="1"/>
  </cols>
  <sheetData>
    <row r="1" spans="1:4" s="9" customFormat="1" ht="18" x14ac:dyDescent="0.25">
      <c r="A1" s="2" t="s">
        <v>37</v>
      </c>
    </row>
    <row r="3" spans="1:4" s="2" customFormat="1" ht="18" x14ac:dyDescent="0.25">
      <c r="A3" s="6"/>
      <c r="B3" s="7" t="s">
        <v>5</v>
      </c>
      <c r="C3" s="8" t="s">
        <v>5</v>
      </c>
      <c r="D3" s="6"/>
    </row>
    <row r="4" spans="1:4" s="2" customFormat="1" ht="18" x14ac:dyDescent="0.25">
      <c r="A4" s="6" t="s">
        <v>13</v>
      </c>
      <c r="B4" s="29"/>
      <c r="C4" s="29">
        <v>430</v>
      </c>
      <c r="D4" s="6"/>
    </row>
    <row r="5" spans="1:4" s="3" customFormat="1" x14ac:dyDescent="0.2">
      <c r="A5" s="6" t="s">
        <v>14</v>
      </c>
      <c r="B5" s="29">
        <v>246</v>
      </c>
      <c r="C5" s="29"/>
      <c r="D5" s="6"/>
    </row>
    <row r="6" spans="1:4" x14ac:dyDescent="0.2">
      <c r="A6" s="6" t="s">
        <v>15</v>
      </c>
      <c r="B6" s="29">
        <v>30</v>
      </c>
      <c r="C6" s="29"/>
      <c r="D6" s="6"/>
    </row>
    <row r="7" spans="1:4" x14ac:dyDescent="0.2">
      <c r="A7" s="6" t="s">
        <v>16</v>
      </c>
      <c r="B7" s="29">
        <v>36</v>
      </c>
      <c r="C7" s="29"/>
      <c r="D7" s="6"/>
    </row>
    <row r="8" spans="1:4" x14ac:dyDescent="0.2">
      <c r="A8" s="6" t="s">
        <v>17</v>
      </c>
      <c r="B8" s="29">
        <v>33</v>
      </c>
      <c r="C8" s="29"/>
      <c r="D8" s="6"/>
    </row>
    <row r="9" spans="1:4" x14ac:dyDescent="0.2">
      <c r="A9" s="6" t="s">
        <v>18</v>
      </c>
      <c r="B9" s="29">
        <v>16</v>
      </c>
      <c r="C9" s="29"/>
      <c r="D9" s="6"/>
    </row>
    <row r="10" spans="1:4" x14ac:dyDescent="0.2">
      <c r="A10" s="6" t="s">
        <v>19</v>
      </c>
      <c r="B10" s="29"/>
      <c r="C10" s="29">
        <v>4</v>
      </c>
      <c r="D10" s="6"/>
    </row>
    <row r="11" spans="1:4" x14ac:dyDescent="0.2">
      <c r="A11" s="6" t="s">
        <v>0</v>
      </c>
      <c r="B11" s="29">
        <v>16</v>
      </c>
      <c r="C11" s="29"/>
      <c r="D11" s="6"/>
    </row>
    <row r="12" spans="1:4" x14ac:dyDescent="0.2">
      <c r="A12" s="6" t="s">
        <v>20</v>
      </c>
      <c r="B12" s="29">
        <v>40</v>
      </c>
      <c r="C12" s="29"/>
      <c r="D12" s="6"/>
    </row>
    <row r="13" spans="1:4" x14ac:dyDescent="0.2">
      <c r="A13" s="6" t="s">
        <v>21</v>
      </c>
      <c r="B13" s="29"/>
      <c r="C13" s="29">
        <v>5</v>
      </c>
      <c r="D13" s="6"/>
    </row>
    <row r="14" spans="1:4" x14ac:dyDescent="0.2">
      <c r="A14" s="6" t="s">
        <v>22</v>
      </c>
      <c r="B14" s="29">
        <v>60</v>
      </c>
      <c r="C14" s="29"/>
      <c r="D14" s="6"/>
    </row>
    <row r="15" spans="1:4" x14ac:dyDescent="0.2">
      <c r="A15" s="6" t="s">
        <v>1</v>
      </c>
      <c r="B15" s="29"/>
      <c r="C15" s="29">
        <v>35</v>
      </c>
      <c r="D15" s="6"/>
    </row>
    <row r="16" spans="1:4" x14ac:dyDescent="0.2">
      <c r="A16" s="6" t="s">
        <v>23</v>
      </c>
      <c r="B16" s="29">
        <v>70</v>
      </c>
      <c r="C16" s="29"/>
      <c r="D16" s="6"/>
    </row>
    <row r="17" spans="1:4" x14ac:dyDescent="0.2">
      <c r="A17" s="6" t="s">
        <v>2</v>
      </c>
      <c r="B17" s="29"/>
      <c r="C17" s="29">
        <v>6</v>
      </c>
      <c r="D17" s="6"/>
    </row>
    <row r="18" spans="1:4" x14ac:dyDescent="0.2">
      <c r="A18" s="6" t="s">
        <v>24</v>
      </c>
      <c r="B18" s="29">
        <v>20</v>
      </c>
      <c r="C18" s="29"/>
      <c r="D18" s="6"/>
    </row>
    <row r="19" spans="1:4" x14ac:dyDescent="0.2">
      <c r="A19" s="6" t="s">
        <v>25</v>
      </c>
      <c r="B19" s="29">
        <v>10</v>
      </c>
      <c r="C19" s="29"/>
      <c r="D19" s="6"/>
    </row>
    <row r="20" spans="1:4" x14ac:dyDescent="0.2">
      <c r="A20" s="6" t="s">
        <v>26</v>
      </c>
      <c r="B20" s="29"/>
      <c r="C20" s="29">
        <v>150</v>
      </c>
      <c r="D20" s="6"/>
    </row>
    <row r="21" spans="1:4" x14ac:dyDescent="0.2">
      <c r="A21" s="6" t="s">
        <v>27</v>
      </c>
      <c r="B21" s="29"/>
      <c r="C21" s="29">
        <v>80</v>
      </c>
      <c r="D21" s="6"/>
    </row>
    <row r="22" spans="1:4" x14ac:dyDescent="0.2">
      <c r="A22" s="6" t="s">
        <v>3</v>
      </c>
      <c r="B22" s="29">
        <v>100</v>
      </c>
      <c r="C22" s="29"/>
      <c r="D22" s="6"/>
    </row>
    <row r="23" spans="1:4" x14ac:dyDescent="0.2">
      <c r="A23" s="6" t="s">
        <v>28</v>
      </c>
      <c r="B23" s="29">
        <v>30</v>
      </c>
      <c r="C23" s="29"/>
      <c r="D23" s="6"/>
    </row>
    <row r="24" spans="1:4" ht="20.25" customHeight="1" x14ac:dyDescent="0.2">
      <c r="A24" s="6" t="s">
        <v>29</v>
      </c>
      <c r="B24" s="29">
        <v>50</v>
      </c>
      <c r="C24" s="29"/>
      <c r="D24" s="6"/>
    </row>
    <row r="25" spans="1:4" x14ac:dyDescent="0.2">
      <c r="A25" s="6" t="s">
        <v>30</v>
      </c>
      <c r="B25" s="29"/>
      <c r="C25" s="29"/>
      <c r="D25" s="6"/>
    </row>
    <row r="26" spans="1:4" x14ac:dyDescent="0.2">
      <c r="A26" s="6" t="s">
        <v>31</v>
      </c>
      <c r="B26" s="29"/>
      <c r="C26" s="29">
        <v>8</v>
      </c>
      <c r="D26" s="6"/>
    </row>
    <row r="27" spans="1:4" x14ac:dyDescent="0.2">
      <c r="A27" s="6" t="s">
        <v>32</v>
      </c>
      <c r="B27" s="29"/>
      <c r="C27" s="29">
        <v>10</v>
      </c>
      <c r="D27" s="6"/>
    </row>
    <row r="28" spans="1:4" x14ac:dyDescent="0.2">
      <c r="A28" s="6" t="s">
        <v>33</v>
      </c>
      <c r="B28" s="29"/>
      <c r="C28" s="29">
        <v>30</v>
      </c>
      <c r="D28" s="6"/>
    </row>
    <row r="29" spans="1:4" x14ac:dyDescent="0.2">
      <c r="A29" s="6" t="s">
        <v>34</v>
      </c>
      <c r="B29" s="29">
        <v>6</v>
      </c>
      <c r="C29" s="29"/>
    </row>
    <row r="30" spans="1:4" x14ac:dyDescent="0.2">
      <c r="A30" s="6" t="s">
        <v>35</v>
      </c>
      <c r="B30" s="29">
        <v>5</v>
      </c>
      <c r="C30" s="29"/>
    </row>
    <row r="31" spans="1:4" ht="15" thickBot="1" x14ac:dyDescent="0.25">
      <c r="A31" s="6" t="s">
        <v>36</v>
      </c>
      <c r="B31" s="30"/>
      <c r="C31" s="30">
        <v>10</v>
      </c>
    </row>
    <row r="32" spans="1:4" x14ac:dyDescent="0.2">
      <c r="A32" s="6"/>
      <c r="B32" s="10">
        <f>SUM(B4:B31)</f>
        <v>768</v>
      </c>
      <c r="C32" s="10">
        <f>SUM(C4:C31)</f>
        <v>768</v>
      </c>
    </row>
    <row r="33" spans="1:3" ht="15" x14ac:dyDescent="0.25">
      <c r="A33" s="24" t="s">
        <v>38</v>
      </c>
      <c r="B33"/>
      <c r="C33"/>
    </row>
    <row r="34" spans="1:3" ht="15" x14ac:dyDescent="0.2">
      <c r="A34" s="25"/>
      <c r="B34" s="7" t="s">
        <v>5</v>
      </c>
      <c r="C34" s="8" t="s">
        <v>5</v>
      </c>
    </row>
    <row r="35" spans="1:3" ht="28.5" x14ac:dyDescent="0.2">
      <c r="A35" s="6" t="s">
        <v>83</v>
      </c>
      <c r="B35" s="34">
        <v>20</v>
      </c>
      <c r="C35" s="34">
        <v>24</v>
      </c>
    </row>
    <row r="36" spans="1:3" x14ac:dyDescent="0.2">
      <c r="A36" s="6" t="s">
        <v>86</v>
      </c>
      <c r="B36" s="34">
        <v>2</v>
      </c>
      <c r="C36" s="34"/>
    </row>
    <row r="37" spans="1:3" ht="28.5" x14ac:dyDescent="0.2">
      <c r="A37" s="6" t="s">
        <v>87</v>
      </c>
      <c r="B37" s="4">
        <v>0.1</v>
      </c>
    </row>
    <row r="38" spans="1:3" x14ac:dyDescent="0.2">
      <c r="A38" s="6" t="s">
        <v>93</v>
      </c>
      <c r="B38" s="34">
        <v>3</v>
      </c>
    </row>
    <row r="39" spans="1:3" x14ac:dyDescent="0.2">
      <c r="A39" s="6" t="s">
        <v>6</v>
      </c>
    </row>
    <row r="40" spans="1:3" x14ac:dyDescent="0.2">
      <c r="A40" s="5" t="s">
        <v>84</v>
      </c>
      <c r="B40" s="32">
        <v>0.1</v>
      </c>
    </row>
    <row r="41" spans="1:3" x14ac:dyDescent="0.2">
      <c r="A41" s="5" t="s">
        <v>85</v>
      </c>
      <c r="B41" s="32">
        <v>0.2</v>
      </c>
    </row>
    <row r="42" spans="1:3" ht="19.5" customHeight="1" x14ac:dyDescent="0.2">
      <c r="A42" s="6" t="s">
        <v>92</v>
      </c>
      <c r="B42" s="32">
        <v>0.25</v>
      </c>
    </row>
    <row r="43" spans="1:3" ht="42.75" x14ac:dyDescent="0.2">
      <c r="A43" s="6" t="s">
        <v>91</v>
      </c>
      <c r="B43" s="34">
        <v>110</v>
      </c>
    </row>
    <row r="44" spans="1:3" ht="28.5" x14ac:dyDescent="0.2">
      <c r="A44" s="6" t="s">
        <v>90</v>
      </c>
      <c r="B44" s="31"/>
    </row>
    <row r="45" spans="1:3" ht="42.75" x14ac:dyDescent="0.2">
      <c r="A45" s="6" t="s">
        <v>89</v>
      </c>
      <c r="B45" s="34">
        <v>1</v>
      </c>
    </row>
    <row r="46" spans="1:3" x14ac:dyDescent="0.2">
      <c r="A46" s="6" t="s">
        <v>88</v>
      </c>
      <c r="B46" s="34">
        <v>12</v>
      </c>
    </row>
  </sheetData>
  <pageMargins left="0.7" right="0.7" top="0.75" bottom="0.75" header="0.3" footer="0.3"/>
  <pageSetup paperSize="9"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983965-1A46-44A4-BC0D-45C7E1E37D0E}">
  <dimension ref="A1:E80"/>
  <sheetViews>
    <sheetView tabSelected="1" workbookViewId="0">
      <selection activeCell="A5" sqref="A5"/>
    </sheetView>
  </sheetViews>
  <sheetFormatPr defaultRowHeight="15" x14ac:dyDescent="0.2"/>
  <cols>
    <col min="1" max="1" width="41.5703125" style="13" customWidth="1"/>
    <col min="2" max="2" width="10.85546875" style="13" bestFit="1" customWidth="1"/>
    <col min="3" max="3" width="9.5703125" style="13" customWidth="1"/>
    <col min="4" max="16384" width="9.140625" style="13"/>
  </cols>
  <sheetData>
    <row r="1" spans="1:5" s="12" customFormat="1" ht="15.75" x14ac:dyDescent="0.25">
      <c r="A1" s="12" t="str">
        <f>Question!A1</f>
        <v>Glencairn plc</v>
      </c>
    </row>
    <row r="2" spans="1:5" s="12" customFormat="1" ht="15.75" x14ac:dyDescent="0.25"/>
    <row r="3" spans="1:5" ht="15.75" customHeight="1" x14ac:dyDescent="0.2">
      <c r="A3" s="45" t="s">
        <v>80</v>
      </c>
      <c r="B3" s="45"/>
      <c r="C3" s="45"/>
      <c r="D3" s="45"/>
    </row>
    <row r="4" spans="1:5" ht="15.75" x14ac:dyDescent="0.25">
      <c r="A4"/>
      <c r="B4" s="28" t="s">
        <v>5</v>
      </c>
      <c r="C4" s="28" t="s">
        <v>5</v>
      </c>
      <c r="D4" s="28" t="s">
        <v>5</v>
      </c>
      <c r="E4" s="18"/>
    </row>
    <row r="5" spans="1:5" ht="15.75" x14ac:dyDescent="0.2">
      <c r="A5" s="11" t="s">
        <v>13</v>
      </c>
      <c r="B5" s="6"/>
      <c r="C5" s="19"/>
      <c r="D5" s="19">
        <f>Question!C4</f>
        <v>430</v>
      </c>
      <c r="E5" s="15"/>
    </row>
    <row r="6" spans="1:5" ht="15.75" x14ac:dyDescent="0.25">
      <c r="A6"/>
      <c r="B6" s="6"/>
      <c r="C6" s="19"/>
      <c r="D6" s="19"/>
      <c r="E6" s="15"/>
    </row>
    <row r="7" spans="1:5" ht="15.75" x14ac:dyDescent="0.2">
      <c r="A7" s="11" t="s">
        <v>39</v>
      </c>
      <c r="B7" s="6"/>
      <c r="C7" s="19">
        <f>Question!B6</f>
        <v>30</v>
      </c>
      <c r="D7" s="19"/>
      <c r="E7" s="15"/>
    </row>
    <row r="8" spans="1:5" ht="15.75" x14ac:dyDescent="0.2">
      <c r="A8" s="11" t="s">
        <v>40</v>
      </c>
      <c r="B8" s="6"/>
      <c r="C8" s="22">
        <f>Question!B5</f>
        <v>246</v>
      </c>
      <c r="D8" s="19"/>
      <c r="E8" s="15"/>
    </row>
    <row r="9" spans="1:5" ht="15.75" x14ac:dyDescent="0.25">
      <c r="A9"/>
      <c r="B9" s="6"/>
      <c r="C9" s="19">
        <f>C7+C8</f>
        <v>276</v>
      </c>
      <c r="D9" s="16"/>
      <c r="E9" s="15"/>
    </row>
    <row r="10" spans="1:5" ht="15.75" x14ac:dyDescent="0.2">
      <c r="A10" s="11" t="s">
        <v>41</v>
      </c>
      <c r="B10" s="6"/>
      <c r="C10" s="33">
        <f>Question!B35</f>
        <v>20</v>
      </c>
      <c r="D10" s="19"/>
      <c r="E10" s="15"/>
    </row>
    <row r="11" spans="1:5" ht="15.75" x14ac:dyDescent="0.2">
      <c r="A11" s="11"/>
      <c r="B11" s="6"/>
      <c r="C11" s="20">
        <f>C9-C10</f>
        <v>256</v>
      </c>
      <c r="D11" s="19"/>
      <c r="E11" s="15"/>
    </row>
    <row r="12" spans="1:5" ht="15.75" x14ac:dyDescent="0.2">
      <c r="A12" s="11" t="s">
        <v>42</v>
      </c>
      <c r="B12" s="6"/>
      <c r="C12" s="22">
        <f>Question!B9</f>
        <v>16</v>
      </c>
      <c r="D12" s="20"/>
      <c r="E12" s="15"/>
    </row>
    <row r="13" spans="1:5" ht="15.75" x14ac:dyDescent="0.2">
      <c r="A13" s="11" t="s">
        <v>43</v>
      </c>
      <c r="B13" s="6"/>
      <c r="C13" s="21"/>
      <c r="D13" s="33">
        <f>C11+C12</f>
        <v>272</v>
      </c>
      <c r="E13" s="15"/>
    </row>
    <row r="14" spans="1:5" ht="15.75" x14ac:dyDescent="0.2">
      <c r="A14" s="26" t="s">
        <v>81</v>
      </c>
      <c r="B14" s="6"/>
      <c r="C14" s="19"/>
      <c r="D14" s="20">
        <f>D5-D13</f>
        <v>158</v>
      </c>
      <c r="E14" s="18"/>
    </row>
    <row r="15" spans="1:5" ht="15.75" x14ac:dyDescent="0.25">
      <c r="A15"/>
      <c r="B15" s="6"/>
      <c r="C15" s="19"/>
      <c r="D15" s="19"/>
      <c r="E15" s="15"/>
    </row>
    <row r="16" spans="1:5" ht="15.75" x14ac:dyDescent="0.2">
      <c r="A16" s="27" t="s">
        <v>4</v>
      </c>
      <c r="B16" s="6"/>
      <c r="C16" s="19"/>
      <c r="D16" s="19"/>
      <c r="E16" s="15"/>
    </row>
    <row r="17" spans="1:5" ht="15.75" x14ac:dyDescent="0.2">
      <c r="A17" s="11" t="s">
        <v>44</v>
      </c>
      <c r="B17" s="6"/>
      <c r="C17" s="20">
        <f>Question!B7-Question!B36</f>
        <v>34</v>
      </c>
      <c r="D17" s="19"/>
      <c r="E17" s="15"/>
    </row>
    <row r="18" spans="1:5" ht="15.75" x14ac:dyDescent="0.2">
      <c r="A18" s="11" t="s">
        <v>17</v>
      </c>
      <c r="B18" s="6"/>
      <c r="C18" s="19">
        <f>Question!B8</f>
        <v>33</v>
      </c>
      <c r="D18" s="19"/>
      <c r="E18" s="15"/>
    </row>
    <row r="19" spans="1:5" ht="15.75" x14ac:dyDescent="0.2">
      <c r="A19" s="11" t="s">
        <v>45</v>
      </c>
      <c r="B19" s="6"/>
      <c r="C19" s="20">
        <f>Question!B30+Question!B45</f>
        <v>6</v>
      </c>
      <c r="D19" s="19"/>
      <c r="E19" s="15"/>
    </row>
    <row r="20" spans="1:5" ht="15.75" x14ac:dyDescent="0.2">
      <c r="A20" s="11" t="s">
        <v>20</v>
      </c>
      <c r="B20" s="6"/>
      <c r="C20" s="19">
        <f>Question!B12</f>
        <v>40</v>
      </c>
      <c r="D20" s="19"/>
      <c r="E20" s="15"/>
    </row>
    <row r="21" spans="1:5" ht="15.75" x14ac:dyDescent="0.2">
      <c r="A21" s="11" t="s">
        <v>46</v>
      </c>
      <c r="B21" s="6"/>
      <c r="C21" s="19">
        <f>Question!C21*10%</f>
        <v>8</v>
      </c>
      <c r="D21" s="19"/>
      <c r="E21" s="15"/>
    </row>
    <row r="22" spans="1:5" ht="15.75" x14ac:dyDescent="0.2">
      <c r="A22" s="11" t="s">
        <v>47</v>
      </c>
      <c r="B22" s="6"/>
      <c r="C22" s="19">
        <f>(Question!B14*Question!B37)-Question!C13</f>
        <v>1</v>
      </c>
      <c r="D22" s="19"/>
      <c r="E22" s="15"/>
    </row>
    <row r="23" spans="1:5" ht="15.75" x14ac:dyDescent="0.2">
      <c r="A23" s="27" t="s">
        <v>48</v>
      </c>
      <c r="B23" s="6"/>
      <c r="C23" s="19"/>
      <c r="D23" s="19"/>
      <c r="E23" s="15"/>
    </row>
    <row r="24" spans="1:5" ht="15.75" x14ac:dyDescent="0.2">
      <c r="A24" s="11" t="s">
        <v>49</v>
      </c>
      <c r="B24" s="6"/>
      <c r="C24" s="19">
        <f>Question!B40*Question!B23</f>
        <v>3</v>
      </c>
      <c r="D24" s="19"/>
      <c r="E24" s="15"/>
    </row>
    <row r="25" spans="1:5" ht="15.75" x14ac:dyDescent="0.2">
      <c r="A25" s="11" t="s">
        <v>50</v>
      </c>
      <c r="B25" s="6"/>
      <c r="C25" s="22">
        <f>(Question!B24-Question!C27)*Question!B41</f>
        <v>8</v>
      </c>
      <c r="D25" s="33">
        <f>SUM(C17:C25)</f>
        <v>133</v>
      </c>
      <c r="E25" s="18"/>
    </row>
    <row r="26" spans="1:5" ht="15.75" x14ac:dyDescent="0.2">
      <c r="A26" s="11"/>
      <c r="B26" s="6"/>
      <c r="C26" s="19"/>
      <c r="D26" s="20">
        <f>D14-D25</f>
        <v>25</v>
      </c>
      <c r="E26" s="18"/>
    </row>
    <row r="27" spans="1:5" ht="15.75" customHeight="1" x14ac:dyDescent="0.2">
      <c r="A27" s="27" t="s">
        <v>51</v>
      </c>
      <c r="B27" s="6"/>
      <c r="C27" s="16"/>
      <c r="D27" s="16"/>
      <c r="E27" s="18"/>
    </row>
    <row r="28" spans="1:5" ht="15.75" x14ac:dyDescent="0.2">
      <c r="A28" s="11" t="s">
        <v>52</v>
      </c>
      <c r="B28" s="6"/>
      <c r="C28" s="19">
        <f>Question!B38</f>
        <v>3</v>
      </c>
      <c r="D28" s="17"/>
      <c r="E28" s="18"/>
    </row>
    <row r="29" spans="1:5" ht="15.75" x14ac:dyDescent="0.2">
      <c r="A29" s="11" t="s">
        <v>12</v>
      </c>
      <c r="B29" s="6"/>
      <c r="C29" s="22">
        <f>Question!C10</f>
        <v>4</v>
      </c>
      <c r="D29" s="22">
        <f>C28+C29</f>
        <v>7</v>
      </c>
      <c r="E29" s="18"/>
    </row>
    <row r="30" spans="1:5" x14ac:dyDescent="0.2">
      <c r="A30" s="26" t="s">
        <v>59</v>
      </c>
      <c r="B30" s="6"/>
      <c r="C30" s="19"/>
      <c r="D30" s="20">
        <f>D26+D29</f>
        <v>32</v>
      </c>
      <c r="E30" s="23"/>
    </row>
    <row r="31" spans="1:5" ht="15.75" x14ac:dyDescent="0.2">
      <c r="A31" s="11" t="s">
        <v>53</v>
      </c>
      <c r="B31" s="6"/>
      <c r="C31" s="19"/>
      <c r="D31" s="22">
        <f>Question!B42*Answer!D30</f>
        <v>8</v>
      </c>
      <c r="E31" s="18"/>
    </row>
    <row r="32" spans="1:5" ht="15.75" x14ac:dyDescent="0.2">
      <c r="A32" s="11" t="s">
        <v>54</v>
      </c>
      <c r="B32" s="6"/>
      <c r="C32" s="19"/>
      <c r="D32" s="20">
        <f>D30-D31</f>
        <v>24</v>
      </c>
      <c r="E32" s="18"/>
    </row>
    <row r="33" spans="1:5" ht="15.75" x14ac:dyDescent="0.25">
      <c r="A33"/>
      <c r="B33" s="6"/>
      <c r="C33" s="19"/>
      <c r="D33" s="19"/>
      <c r="E33" s="18"/>
    </row>
    <row r="34" spans="1:5" ht="15.75" x14ac:dyDescent="0.2">
      <c r="A34" s="11" t="s">
        <v>55</v>
      </c>
      <c r="B34" s="6"/>
      <c r="C34" s="15"/>
      <c r="D34" s="22">
        <f>Question!C31</f>
        <v>10</v>
      </c>
      <c r="E34" s="18"/>
    </row>
    <row r="35" spans="1:5" ht="15.75" x14ac:dyDescent="0.25">
      <c r="A35"/>
      <c r="B35" s="6"/>
      <c r="C35" s="19"/>
      <c r="D35" s="20">
        <f>D32+D34</f>
        <v>34</v>
      </c>
      <c r="E35" s="18"/>
    </row>
    <row r="36" spans="1:5" ht="15.75" x14ac:dyDescent="0.2">
      <c r="A36" s="27" t="s">
        <v>56</v>
      </c>
      <c r="B36" s="6"/>
      <c r="C36" s="19"/>
      <c r="D36" s="19"/>
      <c r="E36" s="18"/>
    </row>
    <row r="37" spans="1:5" ht="15.75" x14ac:dyDescent="0.2">
      <c r="A37" s="11" t="s">
        <v>57</v>
      </c>
      <c r="B37" s="6"/>
      <c r="C37" s="20">
        <f>Question!B46</f>
        <v>12</v>
      </c>
      <c r="D37" s="19"/>
      <c r="E37" s="18"/>
    </row>
    <row r="38" spans="1:5" ht="15.75" x14ac:dyDescent="0.2">
      <c r="A38" s="11" t="s">
        <v>58</v>
      </c>
      <c r="B38" s="6"/>
      <c r="C38" s="22">
        <f>Question!B29</f>
        <v>6</v>
      </c>
      <c r="D38" s="33">
        <f>C37+C38</f>
        <v>18</v>
      </c>
      <c r="E38" s="18"/>
    </row>
    <row r="39" spans="1:5" ht="15.75" x14ac:dyDescent="0.2">
      <c r="A39" s="26" t="s">
        <v>60</v>
      </c>
      <c r="B39" s="6"/>
      <c r="C39" s="19"/>
      <c r="D39" s="41">
        <f>D35-D38</f>
        <v>16</v>
      </c>
      <c r="E39" s="18"/>
    </row>
    <row r="40" spans="1:5" ht="15.75" x14ac:dyDescent="0.25">
      <c r="A40"/>
      <c r="B40" s="6"/>
      <c r="C40" s="19"/>
      <c r="D40" s="19"/>
      <c r="E40" s="18"/>
    </row>
    <row r="41" spans="1:5" ht="15.75" x14ac:dyDescent="0.2">
      <c r="A41" s="14"/>
      <c r="B41" s="19"/>
      <c r="C41" s="19"/>
      <c r="D41" s="19"/>
      <c r="E41" s="18"/>
    </row>
    <row r="42" spans="1:5" ht="30.75" customHeight="1" x14ac:dyDescent="0.2">
      <c r="A42" s="42" t="s">
        <v>82</v>
      </c>
      <c r="B42" s="42"/>
      <c r="C42" s="19"/>
      <c r="D42" s="19"/>
      <c r="E42" s="18"/>
    </row>
    <row r="43" spans="1:5" ht="15.75" x14ac:dyDescent="0.25">
      <c r="A43"/>
      <c r="B43" s="28" t="s">
        <v>5</v>
      </c>
      <c r="C43" s="28" t="s">
        <v>5</v>
      </c>
      <c r="D43" s="28" t="s">
        <v>5</v>
      </c>
      <c r="E43" s="18"/>
    </row>
    <row r="44" spans="1:5" s="1" customFormat="1" ht="30" x14ac:dyDescent="0.2">
      <c r="A44" s="26" t="s">
        <v>61</v>
      </c>
      <c r="B44" s="43" t="s">
        <v>7</v>
      </c>
      <c r="C44" s="43" t="s">
        <v>8</v>
      </c>
      <c r="D44" s="43" t="s">
        <v>9</v>
      </c>
      <c r="E44" s="44"/>
    </row>
    <row r="45" spans="1:5" ht="15.75" x14ac:dyDescent="0.2">
      <c r="A45" s="11" t="s">
        <v>62</v>
      </c>
      <c r="B45" s="6">
        <f>Question!B22</f>
        <v>100</v>
      </c>
      <c r="C45" s="36">
        <f>B45-D45</f>
        <v>-10</v>
      </c>
      <c r="D45" s="20">
        <f>Question!B43</f>
        <v>110</v>
      </c>
      <c r="E45" s="18"/>
    </row>
    <row r="46" spans="1:5" ht="15.75" x14ac:dyDescent="0.2">
      <c r="A46" s="11" t="s">
        <v>31</v>
      </c>
      <c r="B46" s="6">
        <f>Question!B23</f>
        <v>30</v>
      </c>
      <c r="C46" s="14">
        <f>C24+Question!C26</f>
        <v>11</v>
      </c>
      <c r="D46" s="19">
        <f>B46-C46</f>
        <v>19</v>
      </c>
      <c r="E46" s="18"/>
    </row>
    <row r="47" spans="1:5" ht="15.75" x14ac:dyDescent="0.2">
      <c r="A47" s="11" t="s">
        <v>32</v>
      </c>
      <c r="B47" s="6">
        <f>Question!B24</f>
        <v>50</v>
      </c>
      <c r="C47" s="19">
        <f>C25+Question!C27</f>
        <v>18</v>
      </c>
      <c r="D47" s="22">
        <f>B47-C47</f>
        <v>32</v>
      </c>
      <c r="E47" s="18"/>
    </row>
    <row r="48" spans="1:5" ht="15.75" x14ac:dyDescent="0.25">
      <c r="A48"/>
      <c r="B48" s="6"/>
      <c r="C48" s="19"/>
      <c r="D48" s="20">
        <f>SUM(D45:D47)</f>
        <v>161</v>
      </c>
      <c r="E48" s="18"/>
    </row>
    <row r="49" spans="1:5" ht="15.75" x14ac:dyDescent="0.2">
      <c r="A49" s="11" t="s">
        <v>63</v>
      </c>
      <c r="B49" s="6"/>
      <c r="C49" s="19"/>
      <c r="D49" s="19">
        <f>Question!B16</f>
        <v>70</v>
      </c>
      <c r="E49" s="18"/>
    </row>
    <row r="50" spans="1:5" ht="15.75" x14ac:dyDescent="0.2">
      <c r="A50" s="11" t="s">
        <v>64</v>
      </c>
      <c r="B50" s="6"/>
      <c r="C50" s="19"/>
      <c r="D50" s="33">
        <f>Question!B18-Question!B46</f>
        <v>8</v>
      </c>
      <c r="E50" s="18"/>
    </row>
    <row r="51" spans="1:5" ht="15.75" x14ac:dyDescent="0.25">
      <c r="A51"/>
      <c r="B51" s="6"/>
      <c r="C51" s="19"/>
      <c r="D51" s="20">
        <f>SUM(D48:D50)</f>
        <v>239</v>
      </c>
      <c r="E51" s="18"/>
    </row>
    <row r="52" spans="1:5" ht="15.75" x14ac:dyDescent="0.25">
      <c r="A52"/>
      <c r="B52" s="6"/>
      <c r="C52" s="19"/>
      <c r="D52" s="19"/>
      <c r="E52" s="18"/>
    </row>
    <row r="53" spans="1:5" ht="15.75" x14ac:dyDescent="0.2">
      <c r="A53" s="26" t="s">
        <v>65</v>
      </c>
      <c r="B53" s="6"/>
      <c r="C53" s="19"/>
      <c r="D53" s="19"/>
      <c r="E53" s="18"/>
    </row>
    <row r="54" spans="1:5" ht="15.75" x14ac:dyDescent="0.2">
      <c r="A54" s="11" t="s">
        <v>0</v>
      </c>
      <c r="B54" s="6"/>
      <c r="C54" s="19">
        <f>Question!B11</f>
        <v>16</v>
      </c>
      <c r="D54" s="19"/>
      <c r="E54" s="18"/>
    </row>
    <row r="55" spans="1:5" ht="15.75" x14ac:dyDescent="0.2">
      <c r="A55" s="11" t="s">
        <v>10</v>
      </c>
      <c r="B55" s="6"/>
      <c r="C55" s="20">
        <f>Question!B35</f>
        <v>20</v>
      </c>
      <c r="D55" s="19"/>
      <c r="E55" s="18"/>
    </row>
    <row r="56" spans="1:5" ht="15.75" x14ac:dyDescent="0.2">
      <c r="A56" s="11" t="s">
        <v>66</v>
      </c>
      <c r="B56" s="6"/>
      <c r="C56" s="19">
        <f>Question!B14-(Question!C13+Answer!C22)</f>
        <v>54</v>
      </c>
      <c r="D56" s="19"/>
      <c r="E56" s="18"/>
    </row>
    <row r="57" spans="1:5" ht="15.75" x14ac:dyDescent="0.2">
      <c r="A57" s="11" t="s">
        <v>67</v>
      </c>
      <c r="B57" s="6"/>
      <c r="C57" s="20">
        <f>Question!B38</f>
        <v>3</v>
      </c>
      <c r="D57" s="19"/>
      <c r="E57" s="18"/>
    </row>
    <row r="58" spans="1:5" ht="15.75" x14ac:dyDescent="0.2">
      <c r="A58" s="11" t="s">
        <v>68</v>
      </c>
      <c r="B58" s="6"/>
      <c r="C58" s="33">
        <f>Question!B36</f>
        <v>2</v>
      </c>
      <c r="D58" s="19"/>
      <c r="E58" s="18"/>
    </row>
    <row r="59" spans="1:5" ht="15.75" x14ac:dyDescent="0.25">
      <c r="A59"/>
      <c r="B59" s="6"/>
      <c r="C59" s="19">
        <f>SUM(C54:C58)</f>
        <v>95</v>
      </c>
      <c r="D59" s="19"/>
      <c r="E59" s="18"/>
    </row>
    <row r="60" spans="1:5" ht="15.75" x14ac:dyDescent="0.2">
      <c r="A60" s="26" t="s">
        <v>69</v>
      </c>
      <c r="B60" s="6"/>
      <c r="C60" s="19"/>
      <c r="D60" s="19"/>
      <c r="E60" s="18"/>
    </row>
    <row r="61" spans="1:5" x14ac:dyDescent="0.2">
      <c r="A61" s="11" t="s">
        <v>1</v>
      </c>
      <c r="B61" s="6">
        <f>Question!C15</f>
        <v>35</v>
      </c>
    </row>
    <row r="62" spans="1:5" x14ac:dyDescent="0.2">
      <c r="A62" s="11" t="s">
        <v>70</v>
      </c>
      <c r="B62" s="38">
        <f>Question!C17+Question!B45</f>
        <v>7</v>
      </c>
      <c r="C62" s="37"/>
    </row>
    <row r="63" spans="1:5" x14ac:dyDescent="0.2">
      <c r="A63" s="11" t="s">
        <v>71</v>
      </c>
      <c r="B63" s="6">
        <f>D31</f>
        <v>8</v>
      </c>
    </row>
    <row r="64" spans="1:5" x14ac:dyDescent="0.2">
      <c r="A64" s="11" t="s">
        <v>72</v>
      </c>
      <c r="B64" s="39">
        <f>C21</f>
        <v>8</v>
      </c>
      <c r="C64" s="40">
        <f>SUM(B61:B64)</f>
        <v>58</v>
      </c>
    </row>
    <row r="65" spans="1:4" x14ac:dyDescent="0.2">
      <c r="A65" s="11" t="s">
        <v>73</v>
      </c>
      <c r="B65" s="6"/>
      <c r="D65" s="40">
        <f>C59-C64</f>
        <v>37</v>
      </c>
    </row>
    <row r="66" spans="1:4" x14ac:dyDescent="0.2">
      <c r="A66" s="26" t="s">
        <v>74</v>
      </c>
      <c r="B66" s="6"/>
      <c r="D66" s="35">
        <f>D51+D65</f>
        <v>276</v>
      </c>
    </row>
    <row r="67" spans="1:4" ht="15.75" x14ac:dyDescent="0.25">
      <c r="A67"/>
      <c r="B67" s="6"/>
    </row>
    <row r="68" spans="1:4" x14ac:dyDescent="0.2">
      <c r="A68" s="26" t="s">
        <v>75</v>
      </c>
      <c r="B68" s="6"/>
    </row>
    <row r="69" spans="1:4" x14ac:dyDescent="0.2">
      <c r="A69" s="11" t="s">
        <v>26</v>
      </c>
      <c r="B69" s="6"/>
      <c r="D69" s="13">
        <f>Question!C20</f>
        <v>150</v>
      </c>
    </row>
    <row r="70" spans="1:4" ht="15.75" x14ac:dyDescent="0.25">
      <c r="A70"/>
      <c r="B70" s="6"/>
    </row>
    <row r="71" spans="1:4" x14ac:dyDescent="0.2">
      <c r="A71" s="26" t="s">
        <v>76</v>
      </c>
      <c r="B71" s="6"/>
    </row>
    <row r="72" spans="1:4" x14ac:dyDescent="0.2">
      <c r="A72" s="11" t="s">
        <v>77</v>
      </c>
      <c r="B72" s="6"/>
      <c r="C72" s="37">
        <f>Question!B43-Question!B22</f>
        <v>10</v>
      </c>
    </row>
    <row r="73" spans="1:4" x14ac:dyDescent="0.2">
      <c r="A73" s="11" t="s">
        <v>11</v>
      </c>
      <c r="B73" s="6"/>
      <c r="C73" s="37">
        <f>D39</f>
        <v>16</v>
      </c>
    </row>
    <row r="74" spans="1:4" x14ac:dyDescent="0.2">
      <c r="A74" s="11" t="s">
        <v>78</v>
      </c>
      <c r="B74" s="6"/>
      <c r="C74" s="40">
        <f>Question!C28-Question!B19</f>
        <v>20</v>
      </c>
      <c r="D74" s="41">
        <f>SUM(C72:C74)</f>
        <v>46</v>
      </c>
    </row>
    <row r="75" spans="1:4" ht="15.75" x14ac:dyDescent="0.25">
      <c r="A75"/>
      <c r="B75" s="6"/>
      <c r="D75" s="37">
        <f>D69+D74</f>
        <v>196</v>
      </c>
    </row>
    <row r="76" spans="1:4" ht="15.75" x14ac:dyDescent="0.25">
      <c r="A76"/>
      <c r="B76" s="6"/>
      <c r="D76" s="37"/>
    </row>
    <row r="77" spans="1:4" x14ac:dyDescent="0.2">
      <c r="A77" s="26" t="s">
        <v>79</v>
      </c>
      <c r="B77" s="6"/>
    </row>
    <row r="78" spans="1:4" x14ac:dyDescent="0.2">
      <c r="A78" s="11" t="s">
        <v>27</v>
      </c>
      <c r="B78" s="6"/>
      <c r="D78" s="40">
        <f>Question!C21</f>
        <v>80</v>
      </c>
    </row>
    <row r="79" spans="1:4" ht="15.75" x14ac:dyDescent="0.25">
      <c r="A79"/>
      <c r="B79" s="6"/>
      <c r="D79" s="35">
        <f>D75+D78</f>
        <v>276</v>
      </c>
    </row>
    <row r="80" spans="1:4" x14ac:dyDescent="0.2">
      <c r="A80" s="11"/>
      <c r="B80" s="6"/>
    </row>
  </sheetData>
  <mergeCells count="2">
    <mergeCell ref="A42:B42"/>
    <mergeCell ref="A3:D3"/>
  </mergeCells>
  <pageMargins left="0.7" right="0.7" top="0.75" bottom="0.75" header="0.3" footer="0.3"/>
  <pageSetup paperSize="9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Question</vt:lpstr>
      <vt:lpstr>Answer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Diane Santana</dc:creator>
  <cp:lastModifiedBy>Diane Santana</cp:lastModifiedBy>
  <dcterms:created xsi:type="dcterms:W3CDTF">2021-12-07T12:13:55Z</dcterms:created>
  <dcterms:modified xsi:type="dcterms:W3CDTF">2022-12-05T10:42:44Z</dcterms:modified>
</cp:coreProperties>
</file>