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253" documentId="8_{5FE2FC92-7550-42A3-AA8A-861B068BA0D2}" xr6:coauthVersionLast="47" xr6:coauthVersionMax="47" xr10:uidLastSave="{90B9363F-0C7B-40DD-B432-21DEADE78692}"/>
  <bookViews>
    <workbookView xWindow="-120" yWindow="-120" windowWidth="24240" windowHeight="13140" activeTab="1" xr2:uid="{F3619BE6-301D-4E47-9103-E01C8E46794F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2" l="1"/>
  <c r="D26" i="2" s="1"/>
  <c r="C23" i="2"/>
  <c r="C26" i="2" s="1"/>
  <c r="C37" i="2" s="1"/>
  <c r="D20" i="2" s="1"/>
  <c r="D35" i="2"/>
  <c r="D29" i="2"/>
  <c r="D30" i="2"/>
  <c r="D31" i="2"/>
  <c r="D32" i="2"/>
  <c r="C35" i="2"/>
  <c r="D34" i="2"/>
  <c r="C34" i="2"/>
  <c r="D33" i="2"/>
  <c r="C33" i="2"/>
  <c r="C32" i="2"/>
  <c r="C31" i="2"/>
  <c r="C30" i="2"/>
  <c r="C29" i="2"/>
  <c r="D24" i="2"/>
  <c r="C24" i="2"/>
  <c r="C25" i="2"/>
  <c r="C5" i="2"/>
  <c r="C14" i="2" s="1"/>
  <c r="D5" i="2"/>
  <c r="D14" i="2" s="1"/>
  <c r="E5" i="2"/>
  <c r="D12" i="2" s="1"/>
  <c r="F5" i="2"/>
  <c r="E12" i="2" s="1"/>
  <c r="C6" i="2"/>
  <c r="D6" i="2"/>
  <c r="D4" i="2" s="1"/>
  <c r="E6" i="2"/>
  <c r="E4" i="2" s="1"/>
  <c r="F6" i="2"/>
  <c r="B5" i="2"/>
  <c r="B14" i="2" s="1"/>
  <c r="B6" i="2"/>
  <c r="B11" i="2" s="1"/>
  <c r="D11" i="2"/>
  <c r="C20" i="2"/>
  <c r="G20" i="1"/>
  <c r="F20" i="1"/>
  <c r="D37" i="2" l="1"/>
  <c r="B12" i="2"/>
  <c r="C12" i="2"/>
  <c r="F4" i="2"/>
  <c r="C4" i="2"/>
  <c r="B13" i="2"/>
  <c r="B15" i="2" s="1"/>
  <c r="B4" i="2"/>
  <c r="D13" i="2"/>
  <c r="D15" i="2" s="1"/>
  <c r="C11" i="2"/>
  <c r="E14" i="2"/>
  <c r="E11" i="2"/>
  <c r="E13" i="2" s="1"/>
  <c r="E15" i="2" s="1"/>
  <c r="C13" i="2" l="1"/>
  <c r="C15" i="2" s="1"/>
</calcChain>
</file>

<file path=xl/sharedStrings.xml><?xml version="1.0" encoding="utf-8"?>
<sst xmlns="http://schemas.openxmlformats.org/spreadsheetml/2006/main" count="57" uniqueCount="46">
  <si>
    <t>Whang plc</t>
  </si>
  <si>
    <t>June</t>
  </si>
  <si>
    <t>July</t>
  </si>
  <si>
    <t>August</t>
  </si>
  <si>
    <t>September</t>
  </si>
  <si>
    <t>October</t>
  </si>
  <si>
    <t>Sales in units</t>
  </si>
  <si>
    <t>Credit sales are</t>
  </si>
  <si>
    <t>of total sales</t>
  </si>
  <si>
    <t>retail sales are 80% of total sales</t>
  </si>
  <si>
    <t>credit sales revenue is to trade customers at £45 per unit</t>
  </si>
  <si>
    <t>monthly bad debts are estimated at 5% of credit sales revenue</t>
  </si>
  <si>
    <t>Cash and cash equivalent balance at 1 July is £5,000</t>
  </si>
  <si>
    <t>The retail selling price per unit is £50</t>
  </si>
  <si>
    <t>Material - £18 per unit, payable in the month before production</t>
  </si>
  <si>
    <t>2/3 payable in the month of production</t>
  </si>
  <si>
    <t>Variable overheads - £9 per unit</t>
  </si>
  <si>
    <t>Fixed costs, excluding depreciation of £2,000, are £5,000 per month.</t>
  </si>
  <si>
    <t>Annual rental income of £10,000</t>
  </si>
  <si>
    <t>Labour - £14 per unit, payable in the month of production</t>
  </si>
  <si>
    <t>A new machine is to be purchased in July for £200,000, payable as follows: initial deposit 10% and the balance in four equal monthly instalments beginning in August.</t>
  </si>
  <si>
    <t xml:space="preserve">September </t>
  </si>
  <si>
    <t xml:space="preserve">Cash Sales </t>
  </si>
  <si>
    <t xml:space="preserve">Credit Sales </t>
  </si>
  <si>
    <t xml:space="preserve">Total Unit Sales </t>
  </si>
  <si>
    <t>Production budget</t>
  </si>
  <si>
    <t>Sales</t>
  </si>
  <si>
    <t>Closing Inventory</t>
  </si>
  <si>
    <t>Opening Inventory</t>
  </si>
  <si>
    <t>Cash budget — July and August Year 2</t>
  </si>
  <si>
    <t>Receipts</t>
  </si>
  <si>
    <t>Cash Sales Revenue</t>
  </si>
  <si>
    <t>Credit Sales Revenue</t>
  </si>
  <si>
    <t>Rental Income</t>
  </si>
  <si>
    <t>Total Receipts</t>
  </si>
  <si>
    <t>Payments</t>
  </si>
  <si>
    <t>Materials</t>
  </si>
  <si>
    <t>Labour</t>
  </si>
  <si>
    <t>Variable Overheads 2/3</t>
  </si>
  <si>
    <t>Variable Overheads 1/3</t>
  </si>
  <si>
    <t>Fixed Overheads</t>
  </si>
  <si>
    <t>Purchase of Machine</t>
  </si>
  <si>
    <t>Total Payments</t>
  </si>
  <si>
    <t>Opening Balance</t>
  </si>
  <si>
    <t>Closing Balance</t>
  </si>
  <si>
    <t>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</si>
</sst>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£&quot;#,##0;[Red]\-&quot;£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9" fontId="2" fillId="0" borderId="0" xfId="0" applyNumberFormat="1" applyFont="1"/>
    <xf numFmtId="0" fontId="2" fillId="0" borderId="0" xfId="0" applyFont="1" applyAlignment="1">
      <alignment vertical="center"/>
    </xf>
    <xf numFmtId="6" fontId="2" fillId="0" borderId="0" xfId="0" applyNumberFormat="1" applyFont="1"/>
    <xf numFmtId="9" fontId="2" fillId="0" borderId="0" xfId="1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4"/>
    </xf>
    <xf numFmtId="0" fontId="2" fillId="0" borderId="0" xfId="0" applyFont="1" applyAlignment="1">
      <alignment horizontal="left" vertical="center" indent="4"/>
    </xf>
    <xf numFmtId="0" fontId="5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6" fontId="2" fillId="0" borderId="0" xfId="0" applyNumberFormat="1" applyFont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6" fontId="2" fillId="0" borderId="2" xfId="0" applyNumberFormat="1" applyFont="1" applyBorder="1" applyAlignment="1">
      <alignment horizontal="right" vertical="center" wrapText="1"/>
    </xf>
    <xf numFmtId="6" fontId="2" fillId="0" borderId="0" xfId="0" applyNumberFormat="1" applyFont="1" applyAlignment="1">
      <alignment vertical="center"/>
    </xf>
    <xf numFmtId="3" fontId="2" fillId="0" borderId="2" xfId="0" applyNumberFormat="1" applyFont="1" applyBorder="1" applyAlignment="1">
      <alignment horizontal="right" vertical="center" wrapText="1"/>
    </xf>
    <xf numFmtId="6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8D1C7-58D2-4FD0-9687-CCE23605500C}">
  <dimension ref="A1:H28"/>
  <sheetViews>
    <sheetView workbookViewId="0">
      <selection activeCell="H28" sqref="H28"/>
    </sheetView>
  </sheetViews>
  <sheetFormatPr defaultRowHeight="14.25" x14ac:dyDescent="0.2"/>
  <cols>
    <col min="1" max="1" width="18" style="1" customWidth="1"/>
    <col min="2" max="4" width="9.140625" style="1"/>
    <col min="5" max="5" width="12.85546875" style="1" customWidth="1"/>
    <col min="6" max="6" width="9.5703125" style="1" bestFit="1" customWidth="1"/>
    <col min="7" max="16384" width="9.140625" style="1"/>
  </cols>
  <sheetData>
    <row r="1" spans="1:7" ht="18" x14ac:dyDescent="0.25">
      <c r="A1" s="2" t="s">
        <v>0</v>
      </c>
    </row>
    <row r="3" spans="1:7" ht="15.75" customHeight="1" x14ac:dyDescent="0.2">
      <c r="A3" s="26"/>
      <c r="B3" s="27" t="s">
        <v>1</v>
      </c>
      <c r="C3" s="27" t="s">
        <v>2</v>
      </c>
      <c r="D3" s="27" t="s">
        <v>3</v>
      </c>
      <c r="E3" s="27" t="s">
        <v>4</v>
      </c>
      <c r="F3" s="27" t="s">
        <v>5</v>
      </c>
    </row>
    <row r="4" spans="1:7" x14ac:dyDescent="0.2">
      <c r="A4" s="26"/>
      <c r="B4" s="27"/>
      <c r="C4" s="27"/>
      <c r="D4" s="27"/>
      <c r="E4" s="27"/>
      <c r="F4" s="27"/>
    </row>
    <row r="5" spans="1:7" ht="15" x14ac:dyDescent="0.2">
      <c r="A5" s="4" t="s">
        <v>6</v>
      </c>
      <c r="B5" s="5">
        <v>6000</v>
      </c>
      <c r="C5" s="5">
        <v>7000</v>
      </c>
      <c r="D5" s="5">
        <v>8000</v>
      </c>
      <c r="E5" s="5">
        <v>9000</v>
      </c>
      <c r="F5" s="5">
        <v>10000</v>
      </c>
    </row>
    <row r="7" spans="1:7" x14ac:dyDescent="0.2">
      <c r="A7" s="1" t="s">
        <v>7</v>
      </c>
      <c r="B7" s="7">
        <v>0.2</v>
      </c>
      <c r="C7" s="1" t="s">
        <v>8</v>
      </c>
    </row>
    <row r="9" spans="1:7" x14ac:dyDescent="0.2">
      <c r="A9" s="8" t="s">
        <v>12</v>
      </c>
      <c r="E9" s="9"/>
      <c r="F9" s="9">
        <v>5000</v>
      </c>
    </row>
    <row r="11" spans="1:7" x14ac:dyDescent="0.2">
      <c r="A11" s="8" t="s">
        <v>13</v>
      </c>
      <c r="E11" s="9"/>
      <c r="F11" s="9">
        <v>50</v>
      </c>
    </row>
    <row r="12" spans="1:7" x14ac:dyDescent="0.2">
      <c r="A12" s="8"/>
    </row>
    <row r="13" spans="1:7" x14ac:dyDescent="0.2">
      <c r="A13" s="8" t="s">
        <v>9</v>
      </c>
      <c r="E13" s="7"/>
      <c r="F13" s="7">
        <v>0.8</v>
      </c>
      <c r="G13" s="7">
        <v>0.2</v>
      </c>
    </row>
    <row r="14" spans="1:7" x14ac:dyDescent="0.2">
      <c r="A14" s="8" t="s">
        <v>10</v>
      </c>
      <c r="F14" s="9">
        <v>45</v>
      </c>
    </row>
    <row r="15" spans="1:7" x14ac:dyDescent="0.2">
      <c r="A15" s="8" t="s">
        <v>11</v>
      </c>
      <c r="F15" s="7">
        <v>0.05</v>
      </c>
    </row>
    <row r="17" spans="1:8" x14ac:dyDescent="0.2">
      <c r="A17" s="8" t="s">
        <v>14</v>
      </c>
      <c r="F17" s="9">
        <v>18</v>
      </c>
    </row>
    <row r="18" spans="1:8" x14ac:dyDescent="0.2">
      <c r="A18" s="8" t="s">
        <v>19</v>
      </c>
      <c r="F18" s="9">
        <v>14</v>
      </c>
    </row>
    <row r="19" spans="1:8" x14ac:dyDescent="0.2">
      <c r="A19" s="8" t="s">
        <v>16</v>
      </c>
      <c r="F19" s="9">
        <v>9</v>
      </c>
    </row>
    <row r="20" spans="1:8" x14ac:dyDescent="0.2">
      <c r="A20" s="8" t="s">
        <v>15</v>
      </c>
      <c r="F20" s="10">
        <f>1/3</f>
        <v>0.33333333333333331</v>
      </c>
      <c r="G20" s="10">
        <f>2/3</f>
        <v>0.66666666666666663</v>
      </c>
    </row>
    <row r="22" spans="1:8" x14ac:dyDescent="0.2">
      <c r="A22" s="8" t="s">
        <v>17</v>
      </c>
      <c r="G22" s="9">
        <v>5000</v>
      </c>
    </row>
    <row r="24" spans="1:8" x14ac:dyDescent="0.2">
      <c r="A24" s="8" t="s">
        <v>18</v>
      </c>
      <c r="F24" s="9">
        <v>10000</v>
      </c>
    </row>
    <row r="26" spans="1:8" ht="49.5" customHeight="1" x14ac:dyDescent="0.2">
      <c r="A26" s="25" t="s">
        <v>20</v>
      </c>
      <c r="B26" s="25"/>
      <c r="C26" s="25"/>
      <c r="D26" s="25"/>
      <c r="E26" s="25"/>
      <c r="F26" s="9">
        <v>200000</v>
      </c>
      <c r="G26" s="7">
        <v>0.1</v>
      </c>
      <c r="H26" s="1">
        <v>4</v>
      </c>
    </row>
    <row r="27" spans="1:8" ht="26.25" customHeight="1" x14ac:dyDescent="0.2">
      <c r="A27" s="3"/>
      <c r="B27" s="3"/>
      <c r="C27" s="3"/>
      <c r="D27" s="3"/>
      <c r="E27" s="3"/>
    </row>
    <row r="28" spans="1:8" x14ac:dyDescent="0.2">
      <c r="A28" s="8"/>
    </row>
  </sheetData>
  <mergeCells count="7">
    <mergeCell ref="F3:F4"/>
    <mergeCell ref="A26:E26"/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572AB-530B-4420-8658-76E67D8795EF}">
  <dimension ref="A1:O41"/>
  <sheetViews>
    <sheetView tabSelected="1" topLeftCell="A27" workbookViewId="0">
      <selection activeCell="D31" sqref="D31"/>
    </sheetView>
  </sheetViews>
  <sheetFormatPr defaultRowHeight="14.25" x14ac:dyDescent="0.2"/>
  <cols>
    <col min="1" max="1" width="22.140625" style="1" customWidth="1"/>
    <col min="2" max="4" width="9.5703125" style="1" bestFit="1" customWidth="1"/>
    <col min="5" max="5" width="12" style="1" customWidth="1"/>
    <col min="6" max="7" width="9.140625" style="1"/>
    <col min="8" max="8" width="10.42578125" style="1" customWidth="1"/>
    <col min="9" max="9" width="10.42578125" style="1" bestFit="1" customWidth="1"/>
    <col min="10" max="16384" width="9.140625" style="1"/>
  </cols>
  <sheetData>
    <row r="1" spans="1:15" ht="18" x14ac:dyDescent="0.25">
      <c r="A1" s="2" t="s">
        <v>0</v>
      </c>
    </row>
    <row r="3" spans="1:15" ht="30" x14ac:dyDescent="0.2">
      <c r="A3" s="3"/>
      <c r="B3" s="6" t="s">
        <v>1</v>
      </c>
      <c r="C3" s="6" t="s">
        <v>2</v>
      </c>
      <c r="D3" s="6" t="s">
        <v>3</v>
      </c>
      <c r="E3" s="6" t="s">
        <v>21</v>
      </c>
      <c r="F3" s="6" t="s">
        <v>5</v>
      </c>
    </row>
    <row r="4" spans="1:15" x14ac:dyDescent="0.2">
      <c r="A4" s="3" t="s">
        <v>22</v>
      </c>
      <c r="B4" s="5">
        <f>B6-B5</f>
        <v>4800</v>
      </c>
      <c r="C4" s="5">
        <f t="shared" ref="C4:F4" si="0">C6-C5</f>
        <v>5600</v>
      </c>
      <c r="D4" s="5">
        <f t="shared" si="0"/>
        <v>6400</v>
      </c>
      <c r="E4" s="5">
        <f t="shared" si="0"/>
        <v>7200</v>
      </c>
      <c r="F4" s="5">
        <f t="shared" si="0"/>
        <v>8000</v>
      </c>
    </row>
    <row r="5" spans="1:15" x14ac:dyDescent="0.2">
      <c r="A5" s="3" t="s">
        <v>23</v>
      </c>
      <c r="B5" s="19">
        <f>Question!B5*Question!$B$7</f>
        <v>1200</v>
      </c>
      <c r="C5" s="19">
        <f>Question!C5*Question!$B$7</f>
        <v>1400</v>
      </c>
      <c r="D5" s="19">
        <f>Question!D5*Question!$B$7</f>
        <v>1600</v>
      </c>
      <c r="E5" s="19">
        <f>Question!E5*Question!$B$7</f>
        <v>1800</v>
      </c>
      <c r="F5" s="19">
        <f>Question!F5*Question!$B$7</f>
        <v>2000</v>
      </c>
    </row>
    <row r="6" spans="1:15" x14ac:dyDescent="0.2">
      <c r="A6" s="3" t="s">
        <v>24</v>
      </c>
      <c r="B6" s="19">
        <f>Question!B5</f>
        <v>6000</v>
      </c>
      <c r="C6" s="19">
        <f>Question!C5</f>
        <v>7000</v>
      </c>
      <c r="D6" s="19">
        <f>Question!D5</f>
        <v>8000</v>
      </c>
      <c r="E6" s="19">
        <f>Question!E5</f>
        <v>9000</v>
      </c>
      <c r="F6" s="19">
        <f>Question!F5</f>
        <v>10000</v>
      </c>
    </row>
    <row r="9" spans="1:15" ht="15" x14ac:dyDescent="0.2">
      <c r="A9" s="28" t="s">
        <v>25</v>
      </c>
      <c r="B9" s="28"/>
    </row>
    <row r="10" spans="1:15" ht="30" x14ac:dyDescent="0.2">
      <c r="A10" s="3"/>
      <c r="B10" s="6" t="s">
        <v>1</v>
      </c>
      <c r="C10" s="6" t="s">
        <v>2</v>
      </c>
      <c r="D10" s="6" t="s">
        <v>3</v>
      </c>
      <c r="E10" s="6" t="s">
        <v>4</v>
      </c>
      <c r="F10" s="6"/>
    </row>
    <row r="11" spans="1:15" ht="15" x14ac:dyDescent="0.2">
      <c r="A11" s="3" t="s">
        <v>26</v>
      </c>
      <c r="B11" s="5">
        <f>B6</f>
        <v>6000</v>
      </c>
      <c r="C11" s="5">
        <f t="shared" ref="C11:E11" si="1">C6</f>
        <v>7000</v>
      </c>
      <c r="D11" s="5">
        <f t="shared" si="1"/>
        <v>8000</v>
      </c>
      <c r="E11" s="5">
        <f t="shared" si="1"/>
        <v>9000</v>
      </c>
      <c r="F11" s="11"/>
    </row>
    <row r="12" spans="1:15" ht="15" x14ac:dyDescent="0.2">
      <c r="A12" s="3" t="s">
        <v>27</v>
      </c>
      <c r="B12" s="19">
        <f>C5</f>
        <v>1400</v>
      </c>
      <c r="C12" s="19">
        <f t="shared" ref="C12:E12" si="2">D5</f>
        <v>1600</v>
      </c>
      <c r="D12" s="19">
        <f t="shared" si="2"/>
        <v>1800</v>
      </c>
      <c r="E12" s="19">
        <f t="shared" si="2"/>
        <v>2000</v>
      </c>
      <c r="F12" s="6"/>
    </row>
    <row r="13" spans="1:15" ht="15" x14ac:dyDescent="0.2">
      <c r="A13" s="3"/>
      <c r="B13" s="5">
        <f>B11+B12</f>
        <v>7400</v>
      </c>
      <c r="C13" s="5">
        <f t="shared" ref="C13:E13" si="3">C11+C12</f>
        <v>8600</v>
      </c>
      <c r="D13" s="5">
        <f t="shared" si="3"/>
        <v>9800</v>
      </c>
      <c r="E13" s="5">
        <f t="shared" si="3"/>
        <v>11000</v>
      </c>
      <c r="F13" s="6"/>
    </row>
    <row r="14" spans="1:15" ht="15.75" customHeight="1" x14ac:dyDescent="0.2">
      <c r="A14" s="3" t="s">
        <v>28</v>
      </c>
      <c r="B14" s="5">
        <f>B5</f>
        <v>1200</v>
      </c>
      <c r="C14" s="5">
        <f t="shared" ref="C14:E14" si="4">C5</f>
        <v>1400</v>
      </c>
      <c r="D14" s="5">
        <f t="shared" si="4"/>
        <v>1600</v>
      </c>
      <c r="E14" s="5">
        <f t="shared" si="4"/>
        <v>1800</v>
      </c>
      <c r="F14" s="6"/>
    </row>
    <row r="15" spans="1:15" ht="15" x14ac:dyDescent="0.2">
      <c r="A15" s="3" t="s">
        <v>45</v>
      </c>
      <c r="B15" s="23">
        <f>B13-B14</f>
        <v>6200</v>
      </c>
      <c r="C15" s="23">
        <f t="shared" ref="C15:E15" si="5">C13-C14</f>
        <v>7200</v>
      </c>
      <c r="D15" s="23">
        <f t="shared" si="5"/>
        <v>8200</v>
      </c>
      <c r="E15" s="23">
        <f t="shared" si="5"/>
        <v>9200</v>
      </c>
      <c r="F15" s="6"/>
    </row>
    <row r="16" spans="1:15" ht="15" x14ac:dyDescent="0.25">
      <c r="G16" s="12"/>
      <c r="H16"/>
      <c r="I16"/>
      <c r="J16"/>
      <c r="K16"/>
      <c r="L16"/>
      <c r="M16"/>
      <c r="N16"/>
      <c r="O16"/>
    </row>
    <row r="17" spans="1:15" ht="15" x14ac:dyDescent="0.25">
      <c r="A17" s="15" t="s">
        <v>29</v>
      </c>
      <c r="G17"/>
      <c r="H17"/>
      <c r="I17"/>
      <c r="J17"/>
      <c r="K17" s="13"/>
      <c r="L17"/>
      <c r="M17" s="13"/>
      <c r="N17"/>
      <c r="O17" s="13"/>
    </row>
    <row r="18" spans="1:15" ht="15" x14ac:dyDescent="0.25">
      <c r="G18" s="14"/>
      <c r="H18"/>
      <c r="I18"/>
      <c r="J18"/>
      <c r="K18"/>
      <c r="L18"/>
      <c r="M18"/>
      <c r="N18"/>
      <c r="O18"/>
    </row>
    <row r="19" spans="1:15" ht="15" x14ac:dyDescent="0.25">
      <c r="A19" s="3"/>
      <c r="B19" s="3"/>
      <c r="C19" s="6" t="s">
        <v>2</v>
      </c>
      <c r="D19" s="6" t="s">
        <v>3</v>
      </c>
      <c r="E19" s="16"/>
      <c r="F19" s="12"/>
      <c r="G19"/>
      <c r="H19"/>
      <c r="I19"/>
      <c r="J19"/>
      <c r="K19"/>
      <c r="L19"/>
      <c r="M19"/>
      <c r="N19"/>
      <c r="O19"/>
    </row>
    <row r="20" spans="1:15" ht="15" x14ac:dyDescent="0.2">
      <c r="A20" s="4" t="s">
        <v>43</v>
      </c>
      <c r="B20" s="4"/>
      <c r="C20" s="5">
        <f>Question!F9</f>
        <v>5000</v>
      </c>
      <c r="D20" s="5">
        <f>C37</f>
        <v>3600</v>
      </c>
      <c r="E20" s="16"/>
      <c r="F20" s="12"/>
      <c r="G20" s="12"/>
      <c r="H20" s="12"/>
      <c r="I20" s="12"/>
      <c r="J20" s="12"/>
      <c r="K20" s="12"/>
      <c r="L20" s="12"/>
    </row>
    <row r="21" spans="1:15" ht="15" x14ac:dyDescent="0.25">
      <c r="A21" s="3"/>
      <c r="B21" s="3"/>
      <c r="C21" s="6"/>
      <c r="D21" s="6"/>
      <c r="E21" s="16"/>
      <c r="F21" s="24"/>
      <c r="G21" s="24"/>
      <c r="H21" s="12"/>
      <c r="I21" s="12"/>
      <c r="J21" s="12"/>
      <c r="K21" s="12"/>
      <c r="L21" s="12"/>
      <c r="M21"/>
    </row>
    <row r="22" spans="1:15" ht="15" x14ac:dyDescent="0.25">
      <c r="A22" s="4" t="s">
        <v>30</v>
      </c>
      <c r="B22" s="4"/>
      <c r="C22" s="17"/>
      <c r="D22" s="17"/>
      <c r="E22" s="16"/>
      <c r="F22" s="12"/>
      <c r="G22" s="12"/>
      <c r="H22" s="12"/>
      <c r="I22" s="12"/>
      <c r="J22" s="12"/>
      <c r="K22" s="12"/>
      <c r="L22" s="12"/>
      <c r="M22"/>
    </row>
    <row r="23" spans="1:15" ht="15" x14ac:dyDescent="0.2">
      <c r="A23" s="3" t="s">
        <v>31</v>
      </c>
      <c r="B23" s="3"/>
      <c r="C23" s="5">
        <f>C4*Question!$F$11</f>
        <v>280000</v>
      </c>
      <c r="D23" s="5">
        <f>D4*Question!$F$11</f>
        <v>320000</v>
      </c>
      <c r="E23" s="11"/>
      <c r="F23" s="12"/>
      <c r="G23" s="12"/>
      <c r="H23" s="12"/>
      <c r="I23" s="12"/>
      <c r="J23" s="12"/>
      <c r="K23" s="12"/>
      <c r="L23" s="12"/>
    </row>
    <row r="24" spans="1:15" ht="15" x14ac:dyDescent="0.25">
      <c r="A24" s="3" t="s">
        <v>32</v>
      </c>
      <c r="B24" s="3"/>
      <c r="C24" s="5">
        <f>(B5-(B5*Question!$F$15))*Question!$F$14</f>
        <v>51300</v>
      </c>
      <c r="D24" s="5">
        <f>(C5-(C5*Question!$F$15))*Question!$F$14</f>
        <v>59850</v>
      </c>
      <c r="E24" s="11"/>
      <c r="F24" s="6"/>
      <c r="G24" s="6"/>
      <c r="H24" s="14"/>
      <c r="I24"/>
      <c r="J24"/>
      <c r="K24"/>
      <c r="L24"/>
      <c r="M24"/>
      <c r="N24"/>
    </row>
    <row r="25" spans="1:15" ht="15" x14ac:dyDescent="0.25">
      <c r="A25" s="3" t="s">
        <v>33</v>
      </c>
      <c r="B25" s="3"/>
      <c r="C25" s="19">
        <f>Question!F24/4</f>
        <v>2500</v>
      </c>
      <c r="D25" s="20">
        <v>0</v>
      </c>
      <c r="E25" s="16"/>
      <c r="F25" s="17"/>
      <c r="G25"/>
      <c r="H25" s="22"/>
      <c r="I25" s="22"/>
      <c r="J25" s="22"/>
      <c r="K25" s="22"/>
      <c r="L25"/>
    </row>
    <row r="26" spans="1:15" ht="15" x14ac:dyDescent="0.2">
      <c r="A26" s="4" t="s">
        <v>34</v>
      </c>
      <c r="B26" s="4"/>
      <c r="C26" s="21">
        <f>SUM(C23:C25)</f>
        <v>333800</v>
      </c>
      <c r="D26" s="21">
        <f>SUM(D23:D25)</f>
        <v>379850</v>
      </c>
      <c r="E26" s="16"/>
      <c r="F26" s="17"/>
      <c r="G26" s="17"/>
    </row>
    <row r="27" spans="1:15" x14ac:dyDescent="0.2">
      <c r="A27" s="3"/>
      <c r="B27" s="3"/>
      <c r="C27" s="17"/>
      <c r="D27" s="17"/>
      <c r="E27" s="16"/>
      <c r="F27" s="17"/>
      <c r="G27" s="17"/>
    </row>
    <row r="28" spans="1:15" ht="15" x14ac:dyDescent="0.2">
      <c r="A28" s="4" t="s">
        <v>35</v>
      </c>
      <c r="B28" s="4"/>
      <c r="C28" s="17"/>
      <c r="D28" s="17"/>
      <c r="E28" s="16"/>
      <c r="F28" s="17"/>
      <c r="G28" s="17"/>
    </row>
    <row r="29" spans="1:15" ht="15" x14ac:dyDescent="0.2">
      <c r="A29" s="3" t="s">
        <v>36</v>
      </c>
      <c r="B29" s="3"/>
      <c r="C29" s="5">
        <f>D15*Question!$F$17</f>
        <v>147600</v>
      </c>
      <c r="D29" s="5">
        <f>E15*Question!$F$17</f>
        <v>165600</v>
      </c>
      <c r="E29" s="11"/>
      <c r="F29" s="6"/>
      <c r="G29" s="6"/>
    </row>
    <row r="30" spans="1:15" ht="15" x14ac:dyDescent="0.2">
      <c r="A30" s="3" t="s">
        <v>37</v>
      </c>
      <c r="B30" s="3"/>
      <c r="C30" s="5">
        <f>C15*Question!$F$18</f>
        <v>100800</v>
      </c>
      <c r="D30" s="5">
        <f>D15*Question!$F$18</f>
        <v>114800</v>
      </c>
      <c r="E30" s="11"/>
      <c r="F30" s="4"/>
      <c r="G30" s="6"/>
    </row>
    <row r="31" spans="1:15" ht="28.5" x14ac:dyDescent="0.2">
      <c r="A31" s="3" t="s">
        <v>38</v>
      </c>
      <c r="B31" s="3"/>
      <c r="C31" s="5">
        <f>C15*Question!$F$19*Question!$G$20</f>
        <v>43200</v>
      </c>
      <c r="D31" s="5">
        <f>D15*Question!$F$19*Question!$G$20</f>
        <v>49200</v>
      </c>
      <c r="E31" s="11"/>
      <c r="F31" s="6"/>
      <c r="G31" s="6"/>
    </row>
    <row r="32" spans="1:15" ht="28.5" x14ac:dyDescent="0.2">
      <c r="A32" s="3" t="s">
        <v>39</v>
      </c>
      <c r="B32" s="3"/>
      <c r="C32" s="5">
        <f>B15*Question!$F$19*Question!$F$20</f>
        <v>18600</v>
      </c>
      <c r="D32" s="5">
        <f>C15*Question!$F$19*Question!$F$20</f>
        <v>21600</v>
      </c>
      <c r="E32" s="11"/>
      <c r="F32" s="6"/>
      <c r="G32" s="6"/>
    </row>
    <row r="33" spans="1:7" ht="15" x14ac:dyDescent="0.2">
      <c r="A33" s="3" t="s">
        <v>40</v>
      </c>
      <c r="B33" s="3"/>
      <c r="C33" s="5">
        <f>Question!$G$22</f>
        <v>5000</v>
      </c>
      <c r="D33" s="5">
        <f>Question!$G$22</f>
        <v>5000</v>
      </c>
      <c r="E33" s="11"/>
      <c r="F33" s="4"/>
      <c r="G33" s="4"/>
    </row>
    <row r="34" spans="1:7" ht="15" x14ac:dyDescent="0.2">
      <c r="A34" s="3" t="s">
        <v>41</v>
      </c>
      <c r="B34" s="3"/>
      <c r="C34" s="19">
        <f>Question!F26*Question!G26</f>
        <v>20000</v>
      </c>
      <c r="D34" s="19">
        <f>(Question!F26-Answer!C34)/Question!H26</f>
        <v>45000</v>
      </c>
      <c r="E34" s="11"/>
      <c r="F34" s="6"/>
      <c r="G34" s="6"/>
    </row>
    <row r="35" spans="1:7" ht="15" x14ac:dyDescent="0.2">
      <c r="A35" s="4" t="s">
        <v>42</v>
      </c>
      <c r="B35" s="4"/>
      <c r="C35" s="21">
        <f>SUM(C29:C34)</f>
        <v>335200</v>
      </c>
      <c r="D35" s="21">
        <f>SUM(D29:D34)</f>
        <v>401200</v>
      </c>
      <c r="E35" s="16"/>
      <c r="F35" s="17"/>
      <c r="G35" s="17"/>
    </row>
    <row r="37" spans="1:7" ht="15" x14ac:dyDescent="0.2">
      <c r="A37" s="4" t="s">
        <v>44</v>
      </c>
      <c r="B37" s="4"/>
      <c r="C37" s="18">
        <f>C20+C26-C35</f>
        <v>3600</v>
      </c>
      <c r="D37" s="18">
        <f>D20+D26-D35</f>
        <v>-17750</v>
      </c>
      <c r="E37" s="16"/>
      <c r="F37" s="17"/>
      <c r="G37" s="17"/>
    </row>
    <row r="38" spans="1:7" ht="25.5" customHeight="1" x14ac:dyDescent="0.2">
      <c r="A38" s="3"/>
      <c r="B38" s="3"/>
      <c r="C38" s="11"/>
      <c r="D38" s="17"/>
      <c r="E38" s="17"/>
    </row>
    <row r="39" spans="1:7" ht="14.25" customHeight="1" x14ac:dyDescent="0.2">
      <c r="A39" s="4"/>
      <c r="B39" s="3"/>
      <c r="C39" s="3"/>
      <c r="D39" s="3"/>
      <c r="E39" s="4"/>
      <c r="F39" s="4"/>
      <c r="G39" s="4"/>
    </row>
    <row r="40" spans="1:7" ht="14.25" customHeight="1" x14ac:dyDescent="0.2">
      <c r="A40" s="4"/>
      <c r="B40" s="3"/>
      <c r="C40" s="3"/>
      <c r="D40" s="3"/>
      <c r="E40" s="4"/>
      <c r="F40" s="4"/>
      <c r="G40" s="4"/>
    </row>
    <row r="41" spans="1:7" ht="14.25" customHeight="1" x14ac:dyDescent="0.2">
      <c r="A41" s="4"/>
      <c r="B41" s="3"/>
      <c r="C41" s="3"/>
      <c r="D41" s="3"/>
      <c r="E41" s="4"/>
      <c r="F41" s="4"/>
      <c r="G41" s="4"/>
    </row>
  </sheetData>
  <mergeCells count="1">
    <mergeCell ref="A9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2021-11-29T12:33:55Z</dcterms:created>
  <dcterms:modified xsi:type="dcterms:W3CDTF">2022-12-02T15:15:58Z</dcterms:modified>
</cp:coreProperties>
</file>