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707" documentId="8_{F95B6ABC-6FC5-4B3B-B6FB-8A7E9A800502}" xr6:coauthVersionLast="47" xr6:coauthVersionMax="47" xr10:uidLastSave="{FD059E15-E278-4633-A2DD-6B36FAE881F2}"/>
  <bookViews>
    <workbookView xWindow="-120" yWindow="-120" windowWidth="24240" windowHeight="13140" activeTab="1" xr2:uid="{CF6DDB11-D177-4163-BC99-2C824796BC21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1" i="2" l="1"/>
  <c r="B71" i="2"/>
  <c r="B70" i="2"/>
  <c r="C67" i="2"/>
  <c r="C66" i="2"/>
  <c r="C65" i="2"/>
  <c r="C64" i="2"/>
  <c r="B64" i="2"/>
  <c r="B63" i="2"/>
  <c r="C61" i="2"/>
  <c r="C60" i="2"/>
  <c r="B60" i="2"/>
  <c r="B59" i="2"/>
  <c r="B50" i="2"/>
  <c r="C54" i="2"/>
  <c r="C55" i="2" s="1"/>
  <c r="B54" i="2"/>
  <c r="B53" i="2"/>
  <c r="B52" i="2"/>
  <c r="B51" i="2"/>
  <c r="B49" i="2"/>
  <c r="C46" i="2"/>
  <c r="C45" i="2"/>
  <c r="C44" i="2"/>
  <c r="C43" i="2"/>
  <c r="B42" i="2"/>
  <c r="B41" i="2"/>
  <c r="B40" i="2"/>
  <c r="B39" i="2"/>
  <c r="B38" i="2"/>
  <c r="C36" i="2"/>
  <c r="C31" i="2"/>
  <c r="C28" i="2"/>
  <c r="C26" i="2"/>
  <c r="B23" i="2"/>
  <c r="B22" i="2"/>
  <c r="B21" i="2"/>
  <c r="B20" i="2"/>
  <c r="B16" i="2"/>
  <c r="B15" i="2"/>
  <c r="B11" i="2"/>
  <c r="B9" i="2"/>
  <c r="B10" i="2" s="1"/>
  <c r="C12" i="2" s="1"/>
  <c r="B7" i="2"/>
  <c r="B6" i="2"/>
  <c r="B8" i="1"/>
  <c r="B7" i="1"/>
  <c r="A1" i="2"/>
  <c r="C23" i="2" l="1"/>
  <c r="C16" i="2"/>
  <c r="C17" i="2"/>
  <c r="C24" i="2" s="1"/>
  <c r="C27" i="2" s="1"/>
  <c r="C29" i="2" s="1"/>
  <c r="C30" i="2" s="1"/>
</calcChain>
</file>

<file path=xl/sharedStrings.xml><?xml version="1.0" encoding="utf-8"?>
<sst xmlns="http://schemas.openxmlformats.org/spreadsheetml/2006/main" count="107" uniqueCount="88">
  <si>
    <t>£000</t>
  </si>
  <si>
    <t>Share of Profit</t>
  </si>
  <si>
    <t>Trade Receivables</t>
  </si>
  <si>
    <t>Evans and Jones</t>
  </si>
  <si>
    <t>DR</t>
  </si>
  <si>
    <t>CR</t>
  </si>
  <si>
    <t>Inventories at 1 January Year 2:</t>
  </si>
  <si>
    <t>Raw Materials</t>
  </si>
  <si>
    <t>Work-in-progress</t>
  </si>
  <si>
    <t>Finished Goods</t>
  </si>
  <si>
    <t>Purchases of Raw Materials</t>
  </si>
  <si>
    <t>Carriage on Raw Materials</t>
  </si>
  <si>
    <t>Wages</t>
  </si>
  <si>
    <t>Insurance</t>
  </si>
  <si>
    <t>Electricity</t>
  </si>
  <si>
    <t>Office and Selling Expenses</t>
  </si>
  <si>
    <t>Royalties</t>
  </si>
  <si>
    <t>Warehouse Expenses</t>
  </si>
  <si>
    <t>Sales Revenue</t>
  </si>
  <si>
    <t>Factory Machinery (at cost)</t>
  </si>
  <si>
    <t>Provision for Depreciation of Machinery at 1 January Year 2</t>
  </si>
  <si>
    <t>Provision for Doubtful Debts at 1 January Year 2</t>
  </si>
  <si>
    <t>Cash and Cash Equivalents</t>
  </si>
  <si>
    <t>Equity — Evans</t>
  </si>
  <si>
    <t>Equity — Jones</t>
  </si>
  <si>
    <t>Current Account — Evans</t>
  </si>
  <si>
    <t>Current Account — Jones</t>
  </si>
  <si>
    <t>Drawings Account — Evans</t>
  </si>
  <si>
    <t>Drawings Account — Jones</t>
  </si>
  <si>
    <t>Market Value of Goods Manufactured</t>
  </si>
  <si>
    <t>Interest on Equity is payable at 5% per annum</t>
  </si>
  <si>
    <t>Interest on Drawings is charged at 10% per annum</t>
  </si>
  <si>
    <t>Evans is due a partnership salary of £8,000</t>
  </si>
  <si>
    <t>Residual Profits are to be shared on the basis of equity invested</t>
  </si>
  <si>
    <t>Jones</t>
  </si>
  <si>
    <t>Evans</t>
  </si>
  <si>
    <t>Inventories:</t>
  </si>
  <si>
    <t>Other Receivables:</t>
  </si>
  <si>
    <t>Other Payable:</t>
  </si>
  <si>
    <t>Interest on Cash and Cash Equivalents (Bank overdraft)</t>
  </si>
  <si>
    <t>Wages to be divided as follows:</t>
  </si>
  <si>
    <t>Direct factory</t>
  </si>
  <si>
    <t>Indirect factory</t>
  </si>
  <si>
    <t>Office/selling</t>
  </si>
  <si>
    <t>Electricity is to be apportioned between Factory and Office in the ratio of 3:1.</t>
  </si>
  <si>
    <t>Insurance is to be apportioned between Factory and Office in the ratio of 2:1.</t>
  </si>
  <si>
    <t>Factory Machinery is to be depreciated by 20% on the diminishing balance.</t>
  </si>
  <si>
    <t>The provision for doubtful debts is to be adjusted to 5% of debtors.</t>
  </si>
  <si>
    <t>Opening Inventory: Raw Materials</t>
  </si>
  <si>
    <r>
      <t>Add</t>
    </r>
    <r>
      <rPr>
        <sz val="11"/>
        <color theme="1"/>
        <rFont val="Arial"/>
        <family val="2"/>
      </rPr>
      <t xml:space="preserve"> Purchases</t>
    </r>
  </si>
  <si>
    <r>
      <t xml:space="preserve">Less </t>
    </r>
    <r>
      <rPr>
        <sz val="11"/>
        <color theme="1"/>
        <rFont val="Arial"/>
        <family val="2"/>
      </rPr>
      <t>Closing Inventory</t>
    </r>
  </si>
  <si>
    <t>Add Direct Costs</t>
  </si>
  <si>
    <t>Direct Wages (50% × 300)</t>
  </si>
  <si>
    <t>Add factory overheads</t>
  </si>
  <si>
    <t>Indirect Factory Wages (30% × 300)</t>
  </si>
  <si>
    <t>Factory Insurance (2/3 × (12 – 3))</t>
  </si>
  <si>
    <t>Electricity (3/4 × (20 + 4))</t>
  </si>
  <si>
    <t>Add Work-in-progress at start</t>
  </si>
  <si>
    <t>Less Work-in progress at end</t>
  </si>
  <si>
    <t xml:space="preserve">COST OF RAW MATERIALS CONSUMED </t>
  </si>
  <si>
    <t xml:space="preserve">PRIME COST </t>
  </si>
  <si>
    <t>Manufacturing Account for year ended 31 December Year 2</t>
  </si>
  <si>
    <t>Depreciation: Plant and Machinery 20% × (60 – 25)</t>
  </si>
  <si>
    <t xml:space="preserve">MARKET VALUE OF GOODS MANUFACTURED </t>
  </si>
  <si>
    <r>
      <t>Profit on Manufacturing</t>
    </r>
    <r>
      <rPr>
        <b/>
        <sz val="11"/>
        <color theme="1"/>
        <rFont val="Arial"/>
        <family val="2"/>
      </rPr>
      <t xml:space="preserve"> </t>
    </r>
  </si>
  <si>
    <t xml:space="preserve">COST OF GOODS MANUFACTURED </t>
  </si>
  <si>
    <t xml:space="preserve">Income Statement for year ended 31 December Year 2 </t>
  </si>
  <si>
    <t>Revenue</t>
  </si>
  <si>
    <t>Inventory of Finished Goods at start</t>
  </si>
  <si>
    <t>Add Market Value</t>
  </si>
  <si>
    <t>Less Closing Inventory: Finished Goods</t>
  </si>
  <si>
    <t>COST OF SALES</t>
  </si>
  <si>
    <t>Add Profit on Manufacturing</t>
  </si>
  <si>
    <t>Less Expenses</t>
  </si>
  <si>
    <t>Insurance (1/3 × 9)</t>
  </si>
  <si>
    <t>Electricity (1/4 × 24)</t>
  </si>
  <si>
    <t>Office Wages (20% × 300)</t>
  </si>
  <si>
    <t>Interest on Overdraft</t>
  </si>
  <si>
    <t>Increase in Provision for Bad Debts (3 – 2)</t>
  </si>
  <si>
    <t>Less Appropriations</t>
  </si>
  <si>
    <t>Add Interest on Drawings</t>
  </si>
  <si>
    <t>Less Interest on Equity</t>
  </si>
  <si>
    <t>Less Salary — Evans</t>
  </si>
  <si>
    <t>RESIDUAL PROFIT</t>
  </si>
  <si>
    <t>Evans (2/5 × 110)</t>
  </si>
  <si>
    <t>Jones (3/5 × 110)</t>
  </si>
  <si>
    <t xml:space="preserve"> PROFIT FOR THE YEAR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</si>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</sst>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£&quot;#,##0;[Red]\-&quot;£&quot;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11"/>
      <color theme="1"/>
      <name val="Arial"/>
      <family val="2"/>
    </font>
    <font>
      <sz val="8"/>
      <name val="Calibri"/>
      <family val="2"/>
      <scheme val="minor"/>
    </font>
    <font>
      <b/>
      <u/>
      <sz val="11"/>
      <color theme="1"/>
      <name val="Arial"/>
      <family val="2"/>
    </font>
    <font>
      <sz val="11"/>
      <color theme="1"/>
      <name val="Times New Roman"/>
      <family val="1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Wingdings"/>
      <charset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3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6" fontId="2" fillId="0" borderId="0" xfId="0" applyNumberFormat="1" applyFont="1"/>
    <xf numFmtId="9" fontId="2" fillId="0" borderId="0" xfId="1" applyFont="1"/>
    <xf numFmtId="9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right" vertical="center" wrapText="1"/>
    </xf>
    <xf numFmtId="1" fontId="2" fillId="0" borderId="0" xfId="0" applyNumberFormat="1" applyFont="1" applyAlignment="1">
      <alignment horizontal="right" vertical="center" wrapText="1"/>
    </xf>
    <xf numFmtId="1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9" fontId="2" fillId="0" borderId="0" xfId="1" applyFont="1" applyAlignment="1">
      <alignment horizontal="right" vertical="center" wrapText="1"/>
    </xf>
    <xf numFmtId="9" fontId="2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7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2D836-732A-406B-9869-74267C31A0EA}">
  <dimension ref="A1:D60"/>
  <sheetViews>
    <sheetView workbookViewId="0"/>
  </sheetViews>
  <sheetFormatPr defaultRowHeight="15" x14ac:dyDescent="0.25"/>
  <cols>
    <col min="1" max="1" width="52.28515625" customWidth="1"/>
    <col min="2" max="2" width="9.5703125" bestFit="1" customWidth="1"/>
  </cols>
  <sheetData>
    <row r="1" spans="1:4" ht="18" x14ac:dyDescent="0.25">
      <c r="A1" s="38" t="s">
        <v>3</v>
      </c>
    </row>
    <row r="2" spans="1:4" x14ac:dyDescent="0.25">
      <c r="A2" s="3"/>
    </row>
    <row r="3" spans="1:4" x14ac:dyDescent="0.25">
      <c r="A3" s="1" t="s">
        <v>30</v>
      </c>
      <c r="B3" s="11">
        <v>0.05</v>
      </c>
    </row>
    <row r="4" spans="1:4" x14ac:dyDescent="0.25">
      <c r="A4" s="1" t="s">
        <v>31</v>
      </c>
      <c r="B4" s="11">
        <v>0.1</v>
      </c>
    </row>
    <row r="5" spans="1:4" x14ac:dyDescent="0.25">
      <c r="A5" s="1" t="s">
        <v>32</v>
      </c>
      <c r="B5" s="10">
        <v>8</v>
      </c>
    </row>
    <row r="6" spans="1:4" ht="28.5" x14ac:dyDescent="0.25">
      <c r="A6" s="6" t="s">
        <v>33</v>
      </c>
      <c r="B6" s="2"/>
    </row>
    <row r="7" spans="1:4" x14ac:dyDescent="0.25">
      <c r="A7" s="6" t="s">
        <v>35</v>
      </c>
      <c r="B7" s="11">
        <f>C30/($C$30+$C$31)</f>
        <v>0.4</v>
      </c>
    </row>
    <row r="8" spans="1:4" x14ac:dyDescent="0.25">
      <c r="A8" s="6" t="s">
        <v>34</v>
      </c>
      <c r="B8" s="11">
        <f>C31/($C$30+$C$31)</f>
        <v>0.6</v>
      </c>
    </row>
    <row r="9" spans="1:4" x14ac:dyDescent="0.25">
      <c r="A9" s="3"/>
    </row>
    <row r="10" spans="1:4" x14ac:dyDescent="0.25">
      <c r="A10" s="7"/>
      <c r="B10" s="8" t="s">
        <v>0</v>
      </c>
      <c r="C10" s="8" t="s">
        <v>0</v>
      </c>
    </row>
    <row r="11" spans="1:4" x14ac:dyDescent="0.25">
      <c r="A11" s="6"/>
      <c r="B11" s="24" t="s">
        <v>4</v>
      </c>
      <c r="C11" s="24" t="s">
        <v>5</v>
      </c>
      <c r="D11" s="6"/>
    </row>
    <row r="12" spans="1:4" x14ac:dyDescent="0.25">
      <c r="A12" s="6" t="s">
        <v>6</v>
      </c>
      <c r="B12" s="9"/>
      <c r="C12" s="9"/>
      <c r="D12" s="6"/>
    </row>
    <row r="13" spans="1:4" x14ac:dyDescent="0.25">
      <c r="A13" s="6" t="s">
        <v>7</v>
      </c>
      <c r="B13" s="9">
        <v>30</v>
      </c>
      <c r="C13" s="9"/>
      <c r="D13" s="6"/>
    </row>
    <row r="14" spans="1:4" x14ac:dyDescent="0.25">
      <c r="A14" s="6" t="s">
        <v>8</v>
      </c>
      <c r="B14" s="9">
        <v>10</v>
      </c>
      <c r="C14" s="9"/>
      <c r="D14" s="6"/>
    </row>
    <row r="15" spans="1:4" x14ac:dyDescent="0.25">
      <c r="A15" s="6" t="s">
        <v>9</v>
      </c>
      <c r="B15" s="9">
        <v>40</v>
      </c>
      <c r="C15" s="9"/>
      <c r="D15" s="6"/>
    </row>
    <row r="16" spans="1:4" x14ac:dyDescent="0.25">
      <c r="A16" s="6" t="s">
        <v>10</v>
      </c>
      <c r="B16" s="9">
        <v>200</v>
      </c>
      <c r="C16" s="9"/>
      <c r="D16" s="6"/>
    </row>
    <row r="17" spans="1:4" x14ac:dyDescent="0.25">
      <c r="A17" s="6" t="s">
        <v>11</v>
      </c>
      <c r="B17" s="9">
        <v>5</v>
      </c>
      <c r="C17" s="9"/>
      <c r="D17" s="6"/>
    </row>
    <row r="18" spans="1:4" x14ac:dyDescent="0.25">
      <c r="A18" s="6" t="s">
        <v>12</v>
      </c>
      <c r="B18" s="9">
        <v>300</v>
      </c>
      <c r="C18" s="9"/>
      <c r="D18" s="6"/>
    </row>
    <row r="19" spans="1:4" x14ac:dyDescent="0.25">
      <c r="A19" s="6" t="s">
        <v>13</v>
      </c>
      <c r="B19" s="9">
        <v>12</v>
      </c>
      <c r="C19" s="9"/>
      <c r="D19" s="6"/>
    </row>
    <row r="20" spans="1:4" x14ac:dyDescent="0.25">
      <c r="A20" s="6" t="s">
        <v>14</v>
      </c>
      <c r="B20" s="9">
        <v>20</v>
      </c>
      <c r="C20" s="9"/>
      <c r="D20" s="6"/>
    </row>
    <row r="21" spans="1:4" x14ac:dyDescent="0.25">
      <c r="A21" s="6" t="s">
        <v>15</v>
      </c>
      <c r="B21" s="9">
        <v>11</v>
      </c>
      <c r="C21" s="9"/>
      <c r="D21" s="6"/>
    </row>
    <row r="22" spans="1:4" x14ac:dyDescent="0.25">
      <c r="A22" s="6" t="s">
        <v>16</v>
      </c>
      <c r="B22" s="9">
        <v>30</v>
      </c>
      <c r="C22" s="9"/>
      <c r="D22" s="6"/>
    </row>
    <row r="23" spans="1:4" x14ac:dyDescent="0.25">
      <c r="A23" s="6" t="s">
        <v>17</v>
      </c>
      <c r="B23" s="9">
        <v>6</v>
      </c>
      <c r="C23" s="9"/>
      <c r="D23" s="6"/>
    </row>
    <row r="24" spans="1:4" x14ac:dyDescent="0.25">
      <c r="A24" s="6" t="s">
        <v>18</v>
      </c>
      <c r="B24" s="9"/>
      <c r="C24" s="9">
        <v>700</v>
      </c>
      <c r="D24" s="6"/>
    </row>
    <row r="25" spans="1:4" x14ac:dyDescent="0.25">
      <c r="A25" s="6" t="s">
        <v>19</v>
      </c>
      <c r="B25" s="9">
        <v>60</v>
      </c>
      <c r="C25" s="9"/>
      <c r="D25" s="6"/>
    </row>
    <row r="26" spans="1:4" ht="28.5" x14ac:dyDescent="0.25">
      <c r="A26" s="6" t="s">
        <v>20</v>
      </c>
      <c r="B26" s="9"/>
      <c r="C26" s="9">
        <v>25</v>
      </c>
      <c r="D26" s="6"/>
    </row>
    <row r="27" spans="1:4" x14ac:dyDescent="0.25">
      <c r="A27" s="6" t="s">
        <v>2</v>
      </c>
      <c r="B27" s="9">
        <v>60</v>
      </c>
      <c r="C27" s="9"/>
      <c r="D27" s="6"/>
    </row>
    <row r="28" spans="1:4" x14ac:dyDescent="0.25">
      <c r="A28" s="6" t="s">
        <v>21</v>
      </c>
      <c r="B28" s="9"/>
      <c r="C28" s="9">
        <v>2</v>
      </c>
      <c r="D28" s="6"/>
    </row>
    <row r="29" spans="1:4" x14ac:dyDescent="0.25">
      <c r="A29" s="6" t="s">
        <v>22</v>
      </c>
      <c r="B29" s="9"/>
      <c r="C29" s="9">
        <v>6</v>
      </c>
      <c r="D29" s="6"/>
    </row>
    <row r="30" spans="1:4" x14ac:dyDescent="0.25">
      <c r="A30" s="6" t="s">
        <v>23</v>
      </c>
      <c r="B30" s="9"/>
      <c r="C30" s="9">
        <v>40</v>
      </c>
      <c r="D30" s="6"/>
    </row>
    <row r="31" spans="1:4" x14ac:dyDescent="0.25">
      <c r="A31" s="6" t="s">
        <v>24</v>
      </c>
      <c r="B31" s="9"/>
      <c r="C31" s="9">
        <v>60</v>
      </c>
      <c r="D31" s="6"/>
    </row>
    <row r="32" spans="1:4" x14ac:dyDescent="0.25">
      <c r="A32" s="6" t="s">
        <v>25</v>
      </c>
      <c r="B32" s="9">
        <v>3</v>
      </c>
      <c r="C32" s="9"/>
      <c r="D32" s="6"/>
    </row>
    <row r="33" spans="1:4" x14ac:dyDescent="0.25">
      <c r="A33" s="6" t="s">
        <v>26</v>
      </c>
      <c r="B33" s="9"/>
      <c r="C33" s="9">
        <v>5</v>
      </c>
      <c r="D33" s="6"/>
    </row>
    <row r="34" spans="1:4" x14ac:dyDescent="0.25">
      <c r="A34" s="6" t="s">
        <v>27</v>
      </c>
      <c r="B34" s="9">
        <v>10</v>
      </c>
      <c r="C34" s="9"/>
      <c r="D34" s="6"/>
    </row>
    <row r="35" spans="1:4" x14ac:dyDescent="0.25">
      <c r="A35" s="6" t="s">
        <v>28</v>
      </c>
      <c r="B35" s="9">
        <v>20</v>
      </c>
      <c r="C35" s="9"/>
      <c r="D35" s="6"/>
    </row>
    <row r="36" spans="1:4" x14ac:dyDescent="0.25">
      <c r="A36" s="6" t="s">
        <v>29</v>
      </c>
      <c r="B36" s="9">
        <v>552</v>
      </c>
      <c r="C36" s="9"/>
      <c r="D36" s="6"/>
    </row>
    <row r="37" spans="1:4" x14ac:dyDescent="0.25">
      <c r="A37" s="3"/>
    </row>
    <row r="38" spans="1:4" x14ac:dyDescent="0.25">
      <c r="A38" s="6" t="s">
        <v>36</v>
      </c>
      <c r="B38" s="12"/>
      <c r="C38" s="2"/>
    </row>
    <row r="39" spans="1:4" ht="17.25" customHeight="1" x14ac:dyDescent="0.25">
      <c r="A39" s="6" t="s">
        <v>7</v>
      </c>
      <c r="B39" s="9">
        <v>35</v>
      </c>
      <c r="C39" s="2"/>
    </row>
    <row r="40" spans="1:4" x14ac:dyDescent="0.25">
      <c r="A40" s="6" t="s">
        <v>8</v>
      </c>
      <c r="B40" s="9">
        <v>15</v>
      </c>
      <c r="C40" s="2"/>
    </row>
    <row r="41" spans="1:4" x14ac:dyDescent="0.25">
      <c r="A41" s="6" t="s">
        <v>9</v>
      </c>
      <c r="B41" s="9">
        <v>45</v>
      </c>
      <c r="C41" s="2"/>
    </row>
    <row r="42" spans="1:4" x14ac:dyDescent="0.25">
      <c r="A42" s="6"/>
      <c r="B42" s="9"/>
      <c r="C42" s="2"/>
    </row>
    <row r="43" spans="1:4" x14ac:dyDescent="0.25">
      <c r="A43" s="6" t="s">
        <v>37</v>
      </c>
      <c r="B43" s="2"/>
      <c r="C43" s="2"/>
    </row>
    <row r="44" spans="1:4" x14ac:dyDescent="0.25">
      <c r="A44" s="6" t="s">
        <v>13</v>
      </c>
      <c r="B44" s="9">
        <v>3</v>
      </c>
    </row>
    <row r="45" spans="1:4" x14ac:dyDescent="0.25">
      <c r="A45" s="6"/>
      <c r="B45" s="9"/>
    </row>
    <row r="46" spans="1:4" x14ac:dyDescent="0.25">
      <c r="A46" s="6" t="s">
        <v>38</v>
      </c>
      <c r="B46" s="9"/>
    </row>
    <row r="47" spans="1:4" x14ac:dyDescent="0.25">
      <c r="A47" s="6" t="s">
        <v>14</v>
      </c>
      <c r="B47" s="9">
        <v>4</v>
      </c>
    </row>
    <row r="48" spans="1:4" ht="28.5" x14ac:dyDescent="0.25">
      <c r="A48" s="6" t="s">
        <v>39</v>
      </c>
      <c r="B48" s="9">
        <v>2</v>
      </c>
    </row>
    <row r="49" spans="1:3" x14ac:dyDescent="0.25">
      <c r="A49" s="1"/>
      <c r="B49" s="9"/>
    </row>
    <row r="50" spans="1:3" x14ac:dyDescent="0.25">
      <c r="A50" s="2" t="s">
        <v>40</v>
      </c>
      <c r="B50" s="25"/>
    </row>
    <row r="51" spans="1:3" x14ac:dyDescent="0.25">
      <c r="A51" s="6" t="s">
        <v>41</v>
      </c>
      <c r="B51" s="25">
        <v>0.5</v>
      </c>
    </row>
    <row r="52" spans="1:3" x14ac:dyDescent="0.25">
      <c r="A52" s="6" t="s">
        <v>42</v>
      </c>
      <c r="B52" s="25">
        <v>0.3</v>
      </c>
    </row>
    <row r="53" spans="1:3" x14ac:dyDescent="0.25">
      <c r="A53" s="6" t="s">
        <v>43</v>
      </c>
      <c r="B53" s="25">
        <v>0.2</v>
      </c>
    </row>
    <row r="54" spans="1:3" x14ac:dyDescent="0.25">
      <c r="A54" s="1"/>
      <c r="B54" s="25"/>
    </row>
    <row r="55" spans="1:3" ht="21" customHeight="1" x14ac:dyDescent="0.25">
      <c r="A55" s="39" t="s">
        <v>44</v>
      </c>
      <c r="B55" s="26">
        <v>0.25</v>
      </c>
    </row>
    <row r="56" spans="1:3" ht="14.25" customHeight="1" x14ac:dyDescent="0.25">
      <c r="A56" s="39"/>
      <c r="B56" s="26">
        <v>0.75</v>
      </c>
    </row>
    <row r="57" spans="1:3" ht="18" customHeight="1" x14ac:dyDescent="0.25">
      <c r="A57" s="39" t="s">
        <v>45</v>
      </c>
      <c r="B57" s="26">
        <v>0.33</v>
      </c>
    </row>
    <row r="58" spans="1:3" x14ac:dyDescent="0.25">
      <c r="A58" s="39"/>
      <c r="B58" s="26">
        <v>0.66</v>
      </c>
    </row>
    <row r="59" spans="1:3" ht="28.5" customHeight="1" x14ac:dyDescent="0.25">
      <c r="A59" s="6" t="s">
        <v>46</v>
      </c>
      <c r="B59" s="26">
        <v>0.2</v>
      </c>
      <c r="C59" s="10"/>
    </row>
    <row r="60" spans="1:3" ht="30" customHeight="1" x14ac:dyDescent="0.25">
      <c r="A60" s="6" t="s">
        <v>47</v>
      </c>
      <c r="B60" s="26">
        <v>0.05</v>
      </c>
    </row>
  </sheetData>
  <mergeCells count="2">
    <mergeCell ref="A55:A56"/>
    <mergeCell ref="A57:A58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5799A-D7D1-4236-9B82-70BC90BCB59B}">
  <dimension ref="A1:S87"/>
  <sheetViews>
    <sheetView tabSelected="1" topLeftCell="A38" workbookViewId="0">
      <selection activeCell="E10" sqref="E10"/>
    </sheetView>
  </sheetViews>
  <sheetFormatPr defaultRowHeight="15" x14ac:dyDescent="0.25"/>
  <cols>
    <col min="1" max="1" width="37" customWidth="1"/>
    <col min="2" max="2" width="13.42578125" customWidth="1"/>
    <col min="3" max="3" width="12.140625" customWidth="1"/>
  </cols>
  <sheetData>
    <row r="1" spans="1:3" ht="18" x14ac:dyDescent="0.25">
      <c r="A1" s="38" t="str">
        <f>Question!A1</f>
        <v>Evans and Jones</v>
      </c>
    </row>
    <row r="2" spans="1:3" x14ac:dyDescent="0.25">
      <c r="A2" s="3"/>
    </row>
    <row r="3" spans="1:3" x14ac:dyDescent="0.25">
      <c r="A3" s="40" t="s">
        <v>61</v>
      </c>
      <c r="B3" s="40"/>
      <c r="C3" s="40"/>
    </row>
    <row r="4" spans="1:3" x14ac:dyDescent="0.25">
      <c r="A4" s="3"/>
      <c r="B4" s="8" t="s">
        <v>0</v>
      </c>
      <c r="C4" s="8" t="s">
        <v>0</v>
      </c>
    </row>
    <row r="5" spans="1:3" x14ac:dyDescent="0.25">
      <c r="A5" s="27" t="s">
        <v>7</v>
      </c>
      <c r="B5" s="9"/>
      <c r="C5" s="9"/>
    </row>
    <row r="6" spans="1:3" x14ac:dyDescent="0.25">
      <c r="A6" s="6" t="s">
        <v>48</v>
      </c>
      <c r="B6" s="9">
        <f>Question!B13</f>
        <v>30</v>
      </c>
      <c r="C6" s="28"/>
    </row>
    <row r="7" spans="1:3" x14ac:dyDescent="0.25">
      <c r="A7" s="29" t="s">
        <v>49</v>
      </c>
      <c r="B7" s="19">
        <f>Question!B16</f>
        <v>200</v>
      </c>
      <c r="C7" s="9"/>
    </row>
    <row r="8" spans="1:3" x14ac:dyDescent="0.25">
      <c r="A8" s="6"/>
      <c r="B8" s="9">
        <v>230</v>
      </c>
      <c r="C8" s="9"/>
    </row>
    <row r="9" spans="1:3" x14ac:dyDescent="0.25">
      <c r="A9" s="6" t="s">
        <v>11</v>
      </c>
      <c r="B9" s="19">
        <f>Question!B17</f>
        <v>5</v>
      </c>
      <c r="C9" s="9"/>
    </row>
    <row r="10" spans="1:3" x14ac:dyDescent="0.25">
      <c r="A10" s="6"/>
      <c r="B10" s="9">
        <f>B8+B9</f>
        <v>235</v>
      </c>
      <c r="C10" s="9"/>
    </row>
    <row r="11" spans="1:3" x14ac:dyDescent="0.25">
      <c r="A11" s="29" t="s">
        <v>50</v>
      </c>
      <c r="B11" s="19">
        <f>Question!B39</f>
        <v>35</v>
      </c>
      <c r="C11" s="31"/>
    </row>
    <row r="12" spans="1:3" ht="30" x14ac:dyDescent="0.25">
      <c r="A12" s="18" t="s">
        <v>59</v>
      </c>
      <c r="B12" s="9"/>
      <c r="C12" s="9">
        <f>B10-B11</f>
        <v>200</v>
      </c>
    </row>
    <row r="13" spans="1:3" x14ac:dyDescent="0.25">
      <c r="A13" s="18"/>
      <c r="B13" s="9"/>
      <c r="C13" s="9"/>
    </row>
    <row r="14" spans="1:3" x14ac:dyDescent="0.25">
      <c r="A14" s="27" t="s">
        <v>51</v>
      </c>
      <c r="B14" s="9"/>
      <c r="C14" s="9"/>
    </row>
    <row r="15" spans="1:3" x14ac:dyDescent="0.25">
      <c r="A15" s="6" t="s">
        <v>52</v>
      </c>
      <c r="B15" s="9">
        <f>Question!B18*Question!B51</f>
        <v>150</v>
      </c>
      <c r="C15" s="9"/>
    </row>
    <row r="16" spans="1:3" x14ac:dyDescent="0.25">
      <c r="A16" s="6" t="s">
        <v>16</v>
      </c>
      <c r="B16" s="19">
        <f>Question!B22</f>
        <v>30</v>
      </c>
      <c r="C16" s="19">
        <f>SUM(B15:B16)</f>
        <v>180</v>
      </c>
    </row>
    <row r="17" spans="1:3" x14ac:dyDescent="0.25">
      <c r="A17" s="18" t="s">
        <v>60</v>
      </c>
      <c r="B17" s="9"/>
      <c r="C17" s="9">
        <f>C12+C16</f>
        <v>380</v>
      </c>
    </row>
    <row r="18" spans="1:3" x14ac:dyDescent="0.25">
      <c r="A18" s="18"/>
      <c r="B18" s="9"/>
      <c r="C18" s="9"/>
    </row>
    <row r="19" spans="1:3" x14ac:dyDescent="0.25">
      <c r="A19" s="27" t="s">
        <v>53</v>
      </c>
      <c r="B19" s="9"/>
      <c r="C19" s="9"/>
    </row>
    <row r="20" spans="1:3" ht="28.5" customHeight="1" x14ac:dyDescent="0.25">
      <c r="A20" s="6" t="s">
        <v>62</v>
      </c>
      <c r="B20" s="32">
        <f>Question!B59*(Question!B25-Question!C26)</f>
        <v>7</v>
      </c>
      <c r="C20" s="6"/>
    </row>
    <row r="21" spans="1:3" x14ac:dyDescent="0.25">
      <c r="A21" s="6" t="s">
        <v>54</v>
      </c>
      <c r="B21" s="9">
        <f>Question!B18*Question!B52</f>
        <v>90</v>
      </c>
      <c r="C21" s="9"/>
    </row>
    <row r="22" spans="1:3" x14ac:dyDescent="0.25">
      <c r="A22" s="6" t="s">
        <v>55</v>
      </c>
      <c r="B22" s="21">
        <f>Question!B58*(Question!B19-Question!B44)</f>
        <v>5.94</v>
      </c>
      <c r="C22" s="9"/>
    </row>
    <row r="23" spans="1:3" x14ac:dyDescent="0.25">
      <c r="A23" s="6" t="s">
        <v>56</v>
      </c>
      <c r="B23" s="19">
        <f>Question!B56*(Question!B20+Question!B47)</f>
        <v>18</v>
      </c>
      <c r="C23" s="20">
        <f>SUM(B20:B23)</f>
        <v>120.94</v>
      </c>
    </row>
    <row r="24" spans="1:3" x14ac:dyDescent="0.25">
      <c r="A24" s="6"/>
      <c r="B24" s="9"/>
      <c r="C24" s="21">
        <f>C17+C23</f>
        <v>500.94</v>
      </c>
    </row>
    <row r="25" spans="1:3" x14ac:dyDescent="0.25">
      <c r="A25" s="6"/>
      <c r="B25" s="9"/>
      <c r="C25" s="9"/>
    </row>
    <row r="26" spans="1:3" x14ac:dyDescent="0.25">
      <c r="A26" s="6" t="s">
        <v>57</v>
      </c>
      <c r="B26" s="9"/>
      <c r="C26" s="19">
        <f>Question!B14</f>
        <v>10</v>
      </c>
    </row>
    <row r="27" spans="1:3" x14ac:dyDescent="0.25">
      <c r="A27" s="6"/>
      <c r="B27" s="9"/>
      <c r="C27" s="21">
        <f>C24+C26</f>
        <v>510.94</v>
      </c>
    </row>
    <row r="28" spans="1:3" x14ac:dyDescent="0.25">
      <c r="A28" s="6" t="s">
        <v>58</v>
      </c>
      <c r="B28" s="9"/>
      <c r="C28" s="19">
        <f>Question!B40</f>
        <v>15</v>
      </c>
    </row>
    <row r="29" spans="1:3" ht="30" x14ac:dyDescent="0.25">
      <c r="A29" s="18" t="s">
        <v>65</v>
      </c>
      <c r="B29" s="9"/>
      <c r="C29" s="21">
        <f>C27-C28</f>
        <v>495.94</v>
      </c>
    </row>
    <row r="30" spans="1:3" x14ac:dyDescent="0.25">
      <c r="A30" s="6" t="s">
        <v>64</v>
      </c>
      <c r="B30" s="9"/>
      <c r="C30" s="21">
        <f>C31-C29</f>
        <v>56.06</v>
      </c>
    </row>
    <row r="31" spans="1:3" ht="30.75" thickBot="1" x14ac:dyDescent="0.3">
      <c r="A31" s="18" t="s">
        <v>63</v>
      </c>
      <c r="B31" s="9"/>
      <c r="C31" s="23">
        <f>Question!B36</f>
        <v>552</v>
      </c>
    </row>
    <row r="32" spans="1:3" ht="15.75" thickTop="1" x14ac:dyDescent="0.25">
      <c r="A32" s="30"/>
      <c r="B32" s="9"/>
      <c r="C32" s="9"/>
    </row>
    <row r="33" spans="1:19" x14ac:dyDescent="0.25">
      <c r="A33" s="18"/>
      <c r="B33" s="9"/>
      <c r="C33" s="9"/>
    </row>
    <row r="34" spans="1:19" x14ac:dyDescent="0.25">
      <c r="A34" s="3" t="s">
        <v>66</v>
      </c>
    </row>
    <row r="35" spans="1:19" x14ac:dyDescent="0.25">
      <c r="A35" s="3"/>
      <c r="B35" s="8" t="s">
        <v>0</v>
      </c>
      <c r="C35" s="8" t="s">
        <v>0</v>
      </c>
    </row>
    <row r="36" spans="1:19" x14ac:dyDescent="0.25">
      <c r="A36" s="6" t="s">
        <v>67</v>
      </c>
      <c r="B36" s="9"/>
      <c r="C36" s="9">
        <f>Question!C24</f>
        <v>700</v>
      </c>
      <c r="D36" s="34"/>
      <c r="E36" s="31"/>
      <c r="F36" s="6"/>
      <c r="G36" s="6"/>
    </row>
    <row r="37" spans="1:19" x14ac:dyDescent="0.25">
      <c r="A37" s="6"/>
      <c r="B37" s="9"/>
      <c r="C37" s="9"/>
      <c r="D37" s="31"/>
      <c r="E37" s="31"/>
      <c r="F37" s="6"/>
      <c r="G37" s="6"/>
    </row>
    <row r="38" spans="1:19" x14ac:dyDescent="0.25">
      <c r="A38" s="6" t="s">
        <v>68</v>
      </c>
      <c r="B38" s="9">
        <f>Question!B15</f>
        <v>40</v>
      </c>
      <c r="C38" s="9"/>
      <c r="D38" s="31"/>
      <c r="E38" s="31"/>
      <c r="F38" s="6"/>
      <c r="G38" s="6"/>
    </row>
    <row r="39" spans="1:19" x14ac:dyDescent="0.25">
      <c r="A39" s="6" t="s">
        <v>69</v>
      </c>
      <c r="B39" s="9">
        <f>Question!B36</f>
        <v>552</v>
      </c>
      <c r="C39" s="9"/>
      <c r="D39" s="34"/>
      <c r="E39" s="31"/>
      <c r="F39" s="6"/>
      <c r="G39" s="6"/>
    </row>
    <row r="40" spans="1:19" x14ac:dyDescent="0.25">
      <c r="A40" s="6" t="s">
        <v>17</v>
      </c>
      <c r="B40" s="19">
        <f>Question!B23</f>
        <v>6</v>
      </c>
      <c r="C40" s="9"/>
      <c r="D40" s="31"/>
      <c r="E40" s="31"/>
      <c r="F40" s="6"/>
      <c r="G40" s="6"/>
    </row>
    <row r="41" spans="1:19" x14ac:dyDescent="0.25">
      <c r="A41" s="6"/>
      <c r="B41" s="9">
        <f>SUM(B38:B40)</f>
        <v>598</v>
      </c>
      <c r="C41" s="9"/>
      <c r="D41" s="31"/>
      <c r="E41" s="31"/>
      <c r="F41" s="6"/>
      <c r="G41" s="6"/>
    </row>
    <row r="42" spans="1:19" ht="28.5" customHeight="1" x14ac:dyDescent="0.25">
      <c r="A42" s="6" t="s">
        <v>70</v>
      </c>
      <c r="B42" s="19">
        <f>Question!B41</f>
        <v>45</v>
      </c>
      <c r="C42" s="18"/>
      <c r="D42" s="18"/>
      <c r="E42" s="18"/>
      <c r="F42" s="6"/>
      <c r="G42" s="6"/>
    </row>
    <row r="43" spans="1:19" x14ac:dyDescent="0.25">
      <c r="A43" s="18" t="s">
        <v>71</v>
      </c>
      <c r="B43" s="9"/>
      <c r="C43" s="19">
        <f>B41-B42</f>
        <v>553</v>
      </c>
      <c r="D43" s="31"/>
      <c r="E43" s="35"/>
      <c r="F43" s="6"/>
      <c r="G43" s="6"/>
    </row>
    <row r="44" spans="1:19" x14ac:dyDescent="0.25">
      <c r="A44" s="18" t="s">
        <v>87</v>
      </c>
      <c r="B44" s="9"/>
      <c r="C44" s="9">
        <f>C36-C43</f>
        <v>147</v>
      </c>
      <c r="D44" s="31"/>
      <c r="E44" s="31"/>
      <c r="F44" s="6"/>
      <c r="G44" s="6"/>
    </row>
    <row r="45" spans="1:19" ht="28.5" customHeight="1" x14ac:dyDescent="0.25">
      <c r="A45" s="6" t="s">
        <v>72</v>
      </c>
      <c r="B45" s="9"/>
      <c r="C45" s="20">
        <f>C30</f>
        <v>56.06</v>
      </c>
      <c r="D45" s="17"/>
      <c r="E45" s="31"/>
      <c r="F45" s="6"/>
      <c r="G45" s="6"/>
    </row>
    <row r="46" spans="1:19" x14ac:dyDescent="0.25">
      <c r="A46" s="6"/>
      <c r="B46" s="9"/>
      <c r="C46" s="21">
        <f>C44+C45</f>
        <v>203.06</v>
      </c>
      <c r="D46" s="31"/>
      <c r="E46" s="31"/>
      <c r="F46" s="6"/>
      <c r="G46" s="6"/>
      <c r="H46" s="15"/>
      <c r="I46" s="15"/>
      <c r="J46" s="4"/>
      <c r="K46" s="4"/>
    </row>
    <row r="47" spans="1:19" x14ac:dyDescent="0.25">
      <c r="A47" s="6"/>
      <c r="B47" s="9"/>
      <c r="C47" s="9"/>
      <c r="D47" s="31"/>
      <c r="E47" s="31"/>
      <c r="F47" s="6"/>
      <c r="G47" s="6"/>
      <c r="H47" s="5"/>
      <c r="I47" s="5"/>
      <c r="J47" s="5"/>
      <c r="K47" s="5"/>
      <c r="L47" s="42"/>
      <c r="M47" s="42"/>
      <c r="N47" s="42"/>
      <c r="O47" s="42"/>
      <c r="P47" s="42"/>
      <c r="Q47" s="42"/>
      <c r="R47" s="41"/>
      <c r="S47" s="41"/>
    </row>
    <row r="48" spans="1:19" x14ac:dyDescent="0.25">
      <c r="A48" s="27" t="s">
        <v>73</v>
      </c>
      <c r="B48" s="9"/>
      <c r="C48" s="9"/>
      <c r="D48" s="31"/>
      <c r="E48" s="31"/>
      <c r="F48" s="6"/>
      <c r="G48" s="6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41"/>
      <c r="S48" s="41"/>
    </row>
    <row r="49" spans="1:16" x14ac:dyDescent="0.25">
      <c r="A49" s="6" t="s">
        <v>74</v>
      </c>
      <c r="B49" s="32">
        <f>(Question!B19-Question!B44)*Question!B57</f>
        <v>2.97</v>
      </c>
      <c r="C49" s="9"/>
      <c r="D49" s="31"/>
      <c r="E49" s="31"/>
      <c r="F49" s="6"/>
      <c r="G49" s="6"/>
      <c r="H49" s="13"/>
      <c r="I49" s="13"/>
      <c r="J49" s="13"/>
      <c r="K49" s="13"/>
      <c r="L49" s="13"/>
      <c r="M49" s="13"/>
      <c r="N49" s="13"/>
      <c r="O49" s="13"/>
      <c r="P49" s="13"/>
    </row>
    <row r="50" spans="1:16" ht="18" customHeight="1" x14ac:dyDescent="0.25">
      <c r="A50" s="6" t="s">
        <v>75</v>
      </c>
      <c r="B50" s="9">
        <f>(Question!B20+Question!B47)*Question!B55</f>
        <v>6</v>
      </c>
      <c r="C50" s="9"/>
      <c r="D50" s="36"/>
      <c r="E50" s="31"/>
      <c r="F50" s="6"/>
      <c r="G50" s="6"/>
      <c r="H50" s="13"/>
      <c r="I50" s="13"/>
      <c r="J50" s="13"/>
      <c r="K50" s="13"/>
      <c r="L50" s="13"/>
      <c r="M50" s="13"/>
      <c r="N50" s="13"/>
    </row>
    <row r="51" spans="1:16" ht="18" customHeight="1" x14ac:dyDescent="0.25">
      <c r="A51" s="6" t="s">
        <v>15</v>
      </c>
      <c r="B51" s="9">
        <f>Question!B21</f>
        <v>11</v>
      </c>
      <c r="C51" s="9"/>
      <c r="D51" s="36"/>
      <c r="E51" s="31"/>
      <c r="F51" s="6"/>
      <c r="G51" s="6"/>
    </row>
    <row r="52" spans="1:16" ht="24" customHeight="1" x14ac:dyDescent="0.25">
      <c r="A52" s="6" t="s">
        <v>76</v>
      </c>
      <c r="B52" s="9">
        <f>Question!B18*Question!B53</f>
        <v>60</v>
      </c>
      <c r="C52" s="9"/>
      <c r="D52" s="36"/>
      <c r="E52" s="31"/>
      <c r="F52" s="6"/>
      <c r="G52" s="6"/>
    </row>
    <row r="53" spans="1:16" x14ac:dyDescent="0.25">
      <c r="A53" s="6" t="s">
        <v>77</v>
      </c>
      <c r="B53" s="9">
        <f>Question!B48</f>
        <v>2</v>
      </c>
      <c r="C53" s="9"/>
      <c r="D53" s="37"/>
      <c r="E53" s="6"/>
      <c r="F53" s="6"/>
      <c r="G53" s="6"/>
    </row>
    <row r="54" spans="1:16" ht="28.5" customHeight="1" x14ac:dyDescent="0.25">
      <c r="A54" s="6" t="s">
        <v>78</v>
      </c>
      <c r="B54" s="19">
        <f>(Question!B27*Question!B60)-Question!C28</f>
        <v>1</v>
      </c>
      <c r="C54" s="20">
        <f>SUM(B49:B54)</f>
        <v>82.97</v>
      </c>
      <c r="D54" s="31"/>
      <c r="E54" s="31"/>
      <c r="F54" s="6"/>
      <c r="G54" s="6"/>
    </row>
    <row r="55" spans="1:16" ht="30" customHeight="1" x14ac:dyDescent="0.25">
      <c r="A55" s="18" t="s">
        <v>86</v>
      </c>
      <c r="B55" s="9"/>
      <c r="C55" s="21">
        <f>C46-C54</f>
        <v>120.09</v>
      </c>
      <c r="D55" s="31"/>
      <c r="E55" s="35"/>
      <c r="F55" s="6"/>
      <c r="G55" s="6"/>
    </row>
    <row r="56" spans="1:16" x14ac:dyDescent="0.25">
      <c r="A56" s="6"/>
      <c r="B56" s="9"/>
      <c r="C56" s="9"/>
      <c r="D56" s="31"/>
      <c r="E56" s="31"/>
      <c r="F56" s="6"/>
      <c r="G56" s="6"/>
    </row>
    <row r="57" spans="1:16" x14ac:dyDescent="0.25">
      <c r="A57" s="29" t="s">
        <v>79</v>
      </c>
      <c r="B57" s="9"/>
      <c r="C57" s="9"/>
      <c r="D57" s="31"/>
      <c r="E57" s="31"/>
      <c r="F57" s="6"/>
      <c r="G57" s="6"/>
      <c r="H57" s="13"/>
      <c r="I57" s="13"/>
      <c r="J57" s="13"/>
      <c r="K57" s="13"/>
    </row>
    <row r="58" spans="1:16" x14ac:dyDescent="0.25">
      <c r="A58" s="29" t="s">
        <v>80</v>
      </c>
      <c r="B58" s="9"/>
      <c r="C58" s="9"/>
      <c r="D58" s="31"/>
      <c r="E58" s="31"/>
      <c r="F58" s="6"/>
      <c r="G58" s="6"/>
      <c r="H58" s="13"/>
      <c r="I58" s="13"/>
      <c r="J58" s="13"/>
      <c r="K58" s="13"/>
    </row>
    <row r="59" spans="1:16" x14ac:dyDescent="0.25">
      <c r="A59" s="6" t="s">
        <v>35</v>
      </c>
      <c r="B59" s="9">
        <f>Question!B4*Question!B34</f>
        <v>1</v>
      </c>
      <c r="C59" s="9"/>
      <c r="D59" s="36"/>
      <c r="E59" s="31"/>
      <c r="F59" s="6"/>
      <c r="G59" s="6"/>
      <c r="H59" s="13"/>
      <c r="I59" s="13"/>
      <c r="J59" s="13"/>
      <c r="K59" s="13"/>
    </row>
    <row r="60" spans="1:16" x14ac:dyDescent="0.25">
      <c r="A60" s="6" t="s">
        <v>34</v>
      </c>
      <c r="B60" s="19">
        <f>Question!B4*Question!B35</f>
        <v>2</v>
      </c>
      <c r="C60" s="19">
        <f>SUM(B59:B60)</f>
        <v>3</v>
      </c>
      <c r="D60" s="36"/>
      <c r="E60" s="31"/>
      <c r="F60" s="6"/>
      <c r="G60" s="6"/>
      <c r="H60" s="13"/>
      <c r="I60" s="13"/>
      <c r="J60" s="13"/>
      <c r="K60" s="13"/>
    </row>
    <row r="61" spans="1:16" x14ac:dyDescent="0.25">
      <c r="A61" s="6"/>
      <c r="B61" s="9"/>
      <c r="C61" s="21">
        <f>C55+C60</f>
        <v>123.09</v>
      </c>
      <c r="D61" s="31"/>
      <c r="E61" s="31"/>
      <c r="F61" s="6"/>
      <c r="G61" s="6"/>
      <c r="H61" s="13"/>
      <c r="I61" s="13"/>
      <c r="J61" s="13"/>
      <c r="K61" s="13"/>
    </row>
    <row r="62" spans="1:16" x14ac:dyDescent="0.25">
      <c r="A62" s="29" t="s">
        <v>81</v>
      </c>
      <c r="B62" s="9"/>
      <c r="C62" s="9"/>
      <c r="D62" s="31"/>
      <c r="E62" s="31"/>
      <c r="F62" s="6"/>
      <c r="G62" s="6"/>
      <c r="H62" s="13"/>
      <c r="I62" s="13"/>
      <c r="J62" s="13"/>
      <c r="K62" s="13"/>
    </row>
    <row r="63" spans="1:16" x14ac:dyDescent="0.25">
      <c r="A63" s="6" t="s">
        <v>35</v>
      </c>
      <c r="B63" s="9">
        <f>Question!B3*Question!C30</f>
        <v>2</v>
      </c>
      <c r="C63" s="9"/>
      <c r="D63" s="36"/>
      <c r="E63" s="31"/>
      <c r="F63" s="6"/>
      <c r="G63" s="6"/>
      <c r="H63" s="15"/>
      <c r="I63" s="15"/>
      <c r="J63" s="15"/>
      <c r="K63" s="15"/>
    </row>
    <row r="64" spans="1:16" x14ac:dyDescent="0.25">
      <c r="A64" s="6" t="s">
        <v>34</v>
      </c>
      <c r="B64" s="19">
        <f>Question!B3*Question!C31</f>
        <v>3</v>
      </c>
      <c r="C64" s="19">
        <f>SUM(B63:B64)</f>
        <v>5</v>
      </c>
      <c r="D64" s="36"/>
      <c r="E64" s="31"/>
      <c r="F64" s="6"/>
      <c r="G64" s="6"/>
      <c r="H64" s="13"/>
      <c r="I64" s="13"/>
      <c r="J64" s="13"/>
      <c r="K64" s="13"/>
    </row>
    <row r="65" spans="1:18" x14ac:dyDescent="0.25">
      <c r="A65" s="6"/>
      <c r="B65" s="9"/>
      <c r="C65" s="21">
        <f>C61-C64</f>
        <v>118.09</v>
      </c>
      <c r="D65" s="31"/>
      <c r="E65" s="31"/>
      <c r="F65" s="6"/>
      <c r="G65" s="6"/>
      <c r="H65" s="13"/>
      <c r="I65" s="13"/>
      <c r="J65" s="13"/>
      <c r="K65" s="13"/>
      <c r="L65" s="13"/>
      <c r="M65" s="13"/>
      <c r="N65" s="13"/>
      <c r="O65" s="13"/>
    </row>
    <row r="66" spans="1:18" x14ac:dyDescent="0.25">
      <c r="A66" s="6" t="s">
        <v>82</v>
      </c>
      <c r="B66" s="9"/>
      <c r="C66" s="20">
        <f>Question!B5</f>
        <v>8</v>
      </c>
      <c r="D66" s="17"/>
      <c r="E66" s="31"/>
      <c r="F66" s="6"/>
      <c r="G66" s="6"/>
      <c r="H66" s="13"/>
      <c r="I66" s="13"/>
      <c r="J66" s="13"/>
      <c r="K66" s="13"/>
      <c r="L66" s="13"/>
      <c r="M66" s="13"/>
      <c r="N66" s="13"/>
      <c r="O66" s="13"/>
    </row>
    <row r="67" spans="1:18" ht="15.75" thickBot="1" x14ac:dyDescent="0.3">
      <c r="A67" s="18" t="s">
        <v>83</v>
      </c>
      <c r="B67" s="9"/>
      <c r="C67" s="22">
        <f>C65-C66</f>
        <v>110.09</v>
      </c>
      <c r="D67" s="31"/>
      <c r="E67" s="31"/>
      <c r="F67" s="6"/>
      <c r="G67" s="6"/>
      <c r="H67" s="5"/>
      <c r="I67" s="5"/>
      <c r="J67" s="5"/>
      <c r="K67" s="5"/>
      <c r="L67" s="13"/>
      <c r="M67" s="13"/>
      <c r="N67" s="13"/>
      <c r="O67" s="4"/>
    </row>
    <row r="68" spans="1:18" ht="15.75" thickTop="1" x14ac:dyDescent="0.25">
      <c r="A68" s="6"/>
      <c r="B68" s="9"/>
      <c r="C68" s="9"/>
      <c r="D68" s="31"/>
      <c r="E68" s="31"/>
      <c r="F68" s="6"/>
      <c r="G68" s="6"/>
      <c r="H68" s="5"/>
      <c r="I68" s="5"/>
      <c r="J68" s="5"/>
      <c r="K68" s="5"/>
      <c r="L68" s="13"/>
      <c r="M68" s="13"/>
      <c r="N68" s="13"/>
      <c r="O68" s="4"/>
    </row>
    <row r="69" spans="1:18" x14ac:dyDescent="0.25">
      <c r="A69" s="27" t="s">
        <v>1</v>
      </c>
      <c r="B69" s="9"/>
      <c r="C69" s="9"/>
      <c r="D69" s="31"/>
      <c r="E69" s="31"/>
      <c r="F69" s="6"/>
      <c r="G69" s="6"/>
      <c r="H69" s="13"/>
      <c r="I69" s="13"/>
      <c r="J69" s="13"/>
      <c r="K69" s="13"/>
      <c r="L69" s="13"/>
      <c r="M69" s="13"/>
      <c r="N69" s="13"/>
      <c r="O69" s="13"/>
    </row>
    <row r="70" spans="1:18" x14ac:dyDescent="0.25">
      <c r="A70" s="6" t="s">
        <v>84</v>
      </c>
      <c r="B70" s="21">
        <f>C67*Question!B7</f>
        <v>44.036000000000001</v>
      </c>
      <c r="C70" s="9"/>
      <c r="D70" s="36"/>
      <c r="E70" s="31"/>
      <c r="F70" s="6"/>
      <c r="G70" s="6"/>
      <c r="H70" s="13"/>
      <c r="I70" s="13"/>
      <c r="J70" s="13"/>
      <c r="K70" s="13"/>
      <c r="L70" s="13"/>
      <c r="M70" s="13"/>
      <c r="N70" s="13"/>
      <c r="O70" s="13"/>
    </row>
    <row r="71" spans="1:18" ht="15.75" thickBot="1" x14ac:dyDescent="0.3">
      <c r="A71" s="6" t="s">
        <v>85</v>
      </c>
      <c r="B71" s="20">
        <f>C67*Question!B8</f>
        <v>66.054000000000002</v>
      </c>
      <c r="C71" s="22">
        <f>SUM(B70:B71)</f>
        <v>110.09</v>
      </c>
      <c r="D71" s="36"/>
      <c r="E71" s="31"/>
      <c r="F71" s="6"/>
      <c r="G71" s="6"/>
      <c r="H71" s="13"/>
      <c r="I71" s="13"/>
      <c r="J71" s="13"/>
      <c r="K71" s="13"/>
      <c r="L71" s="13"/>
      <c r="M71" s="13"/>
      <c r="N71" s="13"/>
      <c r="O71" s="13"/>
    </row>
    <row r="72" spans="1:18" ht="30" customHeight="1" thickTop="1" x14ac:dyDescent="0.25">
      <c r="A72" s="30"/>
      <c r="B72" s="9"/>
      <c r="C72" s="9"/>
      <c r="D72" s="17"/>
      <c r="E72" s="33"/>
      <c r="F72" s="6"/>
      <c r="G72" s="6"/>
      <c r="H72" s="13"/>
      <c r="I72" s="13"/>
      <c r="J72" s="13"/>
      <c r="K72" s="13"/>
      <c r="L72" s="13"/>
      <c r="M72" s="13"/>
      <c r="N72" s="13"/>
      <c r="O72" s="13"/>
    </row>
    <row r="73" spans="1:18" x14ac:dyDescent="0.25">
      <c r="A73" s="6"/>
      <c r="B73" s="6"/>
      <c r="C73" s="6"/>
      <c r="D73" s="6"/>
      <c r="E73" s="6"/>
      <c r="F73" s="6"/>
      <c r="G73" s="17"/>
      <c r="H73" s="13"/>
      <c r="I73" s="13"/>
      <c r="J73" s="13"/>
      <c r="K73" s="13"/>
      <c r="L73" s="13"/>
      <c r="M73" s="13"/>
      <c r="N73" s="13"/>
      <c r="O73" s="13"/>
    </row>
    <row r="74" spans="1:18" x14ac:dyDescent="0.25">
      <c r="A74" s="6"/>
      <c r="B74" s="6"/>
      <c r="C74" s="6"/>
      <c r="D74" s="6"/>
      <c r="E74" s="6"/>
      <c r="F74" s="6"/>
      <c r="G74" s="33"/>
      <c r="H74" s="13"/>
      <c r="I74" s="13"/>
      <c r="J74" s="13"/>
      <c r="K74" s="13"/>
      <c r="L74" s="13"/>
      <c r="M74" s="13"/>
      <c r="N74" s="13"/>
      <c r="O74" s="13"/>
    </row>
    <row r="75" spans="1:18" x14ac:dyDescent="0.25">
      <c r="A75" s="13"/>
      <c r="B75" s="13"/>
      <c r="C75" s="13"/>
      <c r="D75" s="13"/>
      <c r="E75" s="13"/>
      <c r="F75" s="6"/>
      <c r="G75" s="6"/>
      <c r="H75" s="6"/>
      <c r="I75" s="13"/>
      <c r="J75" s="13"/>
      <c r="K75" s="13"/>
      <c r="L75" s="13"/>
      <c r="M75" s="13"/>
      <c r="N75" s="13"/>
      <c r="O75" s="13"/>
      <c r="P75" s="13"/>
      <c r="Q75" s="13"/>
    </row>
    <row r="76" spans="1:18" x14ac:dyDescent="0.25">
      <c r="A76" s="5"/>
      <c r="B76" s="5"/>
      <c r="C76" s="5"/>
      <c r="D76" s="5"/>
      <c r="E76" s="5"/>
      <c r="F76" s="5"/>
      <c r="G76" s="5"/>
      <c r="H76" s="5"/>
      <c r="I76" s="13"/>
      <c r="J76" s="13"/>
      <c r="K76" s="13"/>
      <c r="L76" s="13"/>
      <c r="M76" s="13"/>
      <c r="N76" s="13"/>
      <c r="O76" s="13"/>
      <c r="P76" s="13"/>
      <c r="Q76" s="13"/>
    </row>
    <row r="77" spans="1:18" x14ac:dyDescent="0.25">
      <c r="A77" s="5"/>
      <c r="B77" s="5"/>
      <c r="C77" s="5"/>
      <c r="D77" s="5"/>
      <c r="E77" s="5"/>
      <c r="F77" s="5"/>
      <c r="G77" s="14"/>
      <c r="H77" s="14"/>
      <c r="I77" s="14"/>
      <c r="J77" s="13"/>
      <c r="K77" s="13"/>
      <c r="L77" s="13"/>
      <c r="M77" s="15"/>
      <c r="N77" s="15"/>
      <c r="O77" s="15"/>
      <c r="P77" s="16"/>
      <c r="Q77" s="16"/>
      <c r="R77" s="16"/>
    </row>
    <row r="78" spans="1:18" x14ac:dyDescent="0.25">
      <c r="A78" s="5"/>
      <c r="B78" s="5"/>
      <c r="C78" s="5"/>
      <c r="D78" s="5"/>
      <c r="E78" s="5"/>
      <c r="F78" s="5"/>
      <c r="G78" s="14"/>
      <c r="H78" s="14"/>
      <c r="I78" s="14"/>
      <c r="J78" s="13"/>
      <c r="K78" s="13"/>
      <c r="L78" s="13"/>
      <c r="M78" s="15"/>
      <c r="N78" s="15"/>
      <c r="O78" s="15"/>
      <c r="P78" s="16"/>
      <c r="Q78" s="16"/>
      <c r="R78" s="16"/>
    </row>
    <row r="79" spans="1:18" x14ac:dyDescent="0.25">
      <c r="A79" s="5"/>
      <c r="B79" s="5"/>
      <c r="C79" s="5"/>
      <c r="D79" s="5"/>
      <c r="E79" s="5"/>
      <c r="F79" s="5"/>
      <c r="G79" s="5"/>
      <c r="H79" s="5"/>
      <c r="I79" s="5"/>
      <c r="J79" s="13"/>
      <c r="K79" s="13"/>
      <c r="L79" s="13"/>
      <c r="M79" s="13"/>
      <c r="N79" s="13"/>
      <c r="O79" s="13"/>
      <c r="P79" s="13"/>
      <c r="Q79" s="13"/>
      <c r="R79" s="13"/>
    </row>
    <row r="80" spans="1:18" x14ac:dyDescent="0.25">
      <c r="A80" s="5"/>
      <c r="B80" s="5"/>
      <c r="C80" s="5"/>
      <c r="D80" s="5"/>
      <c r="E80" s="5"/>
      <c r="F80" s="5"/>
      <c r="G80" s="14"/>
      <c r="H80" s="14"/>
      <c r="I80" s="14"/>
      <c r="J80" s="13"/>
      <c r="K80" s="13"/>
      <c r="L80" s="13"/>
      <c r="M80" s="13"/>
      <c r="N80" s="13"/>
      <c r="O80" s="13"/>
      <c r="P80" s="13"/>
      <c r="Q80" s="13"/>
      <c r="R80" s="13"/>
    </row>
    <row r="81" spans="1:19" x14ac:dyDescent="0.25">
      <c r="A81" s="5"/>
      <c r="B81" s="5"/>
      <c r="C81" s="5"/>
      <c r="D81" s="5"/>
      <c r="E81" s="5"/>
      <c r="F81" s="5"/>
      <c r="G81" s="14"/>
      <c r="H81" s="14"/>
      <c r="I81" s="14"/>
      <c r="J81" s="13"/>
      <c r="K81" s="13"/>
      <c r="L81" s="13"/>
      <c r="M81" s="13"/>
      <c r="N81" s="13"/>
      <c r="O81" s="13"/>
      <c r="P81" s="13"/>
      <c r="Q81" s="13"/>
      <c r="R81" s="13"/>
    </row>
    <row r="82" spans="1:19" x14ac:dyDescent="0.25">
      <c r="A82" s="5"/>
      <c r="B82" s="5"/>
      <c r="C82" s="5"/>
      <c r="D82" s="5"/>
      <c r="E82" s="5"/>
      <c r="F82" s="5"/>
      <c r="G82" s="14"/>
      <c r="H82" s="14"/>
      <c r="I82" s="14"/>
      <c r="J82" s="13"/>
      <c r="K82" s="13"/>
      <c r="L82" s="13"/>
      <c r="M82" s="13"/>
      <c r="N82" s="13"/>
      <c r="O82" s="13"/>
      <c r="P82" s="13"/>
      <c r="Q82" s="13"/>
      <c r="R82" s="13"/>
    </row>
    <row r="83" spans="1:19" x14ac:dyDescent="0.25">
      <c r="A83" s="5"/>
      <c r="B83" s="5"/>
      <c r="C83" s="5"/>
      <c r="D83" s="5"/>
      <c r="E83" s="5"/>
      <c r="F83" s="5"/>
      <c r="G83" s="5"/>
      <c r="H83" s="5"/>
      <c r="I83" s="5"/>
      <c r="J83" s="13"/>
      <c r="K83" s="13"/>
      <c r="L83" s="13"/>
      <c r="M83" s="13"/>
      <c r="N83" s="13"/>
      <c r="O83" s="13"/>
      <c r="P83" s="13"/>
      <c r="Q83" s="13"/>
      <c r="R83" s="13"/>
    </row>
    <row r="84" spans="1:19" x14ac:dyDescent="0.25">
      <c r="A84" s="5"/>
      <c r="B84" s="5"/>
      <c r="C84" s="5"/>
      <c r="D84" s="5"/>
      <c r="E84" s="5"/>
      <c r="F84" s="5"/>
      <c r="G84" s="14"/>
      <c r="H84" s="14"/>
      <c r="I84" s="14"/>
      <c r="J84" s="15"/>
      <c r="K84" s="15"/>
      <c r="L84" s="15"/>
      <c r="M84" s="18"/>
      <c r="N84" s="18"/>
      <c r="O84" s="18"/>
      <c r="P84" s="13"/>
      <c r="Q84" s="13"/>
      <c r="R84" s="13"/>
    </row>
    <row r="85" spans="1:19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18"/>
      <c r="L85" s="18"/>
      <c r="M85" s="18"/>
      <c r="N85" s="18"/>
      <c r="O85" s="18"/>
      <c r="P85" s="18"/>
      <c r="Q85" s="18"/>
      <c r="R85" s="18"/>
      <c r="S85" s="18"/>
    </row>
    <row r="86" spans="1:19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18"/>
      <c r="L86" s="18"/>
      <c r="M86" s="18"/>
      <c r="N86" s="18"/>
      <c r="O86" s="18"/>
      <c r="P86" s="18"/>
      <c r="Q86" s="18"/>
      <c r="R86" s="18"/>
      <c r="S86" s="18"/>
    </row>
    <row r="87" spans="1:19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18"/>
      <c r="L87" s="18"/>
      <c r="M87" s="18"/>
      <c r="N87" s="18"/>
      <c r="O87" s="18"/>
      <c r="P87" s="18"/>
      <c r="Q87" s="18"/>
      <c r="R87" s="18"/>
      <c r="S87" s="18"/>
    </row>
  </sheetData>
  <mergeCells count="5">
    <mergeCell ref="A3:C3"/>
    <mergeCell ref="R47:S47"/>
    <mergeCell ref="R48:S48"/>
    <mergeCell ref="L47:N47"/>
    <mergeCell ref="O47:Q47"/>
  </mergeCells>
  <phoneticPr fontId="11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2021-11-17T09:55:36Z</dcterms:created>
  <dcterms:modified xsi:type="dcterms:W3CDTF">2022-12-05T10:08:47Z</dcterms:modified>
</cp:coreProperties>
</file>