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9" documentId="8_{FAE7BDD2-3A54-4915-8F78-9EFD9C97BA30}" xr6:coauthVersionLast="47" xr6:coauthVersionMax="47" xr10:uidLastSave="{4F003A6F-9A53-4AB9-BBB6-9C390FCF89F5}"/>
  <bookViews>
    <workbookView xWindow="-120" yWindow="-120" windowWidth="24240" windowHeight="13140" activeTab="1" xr2:uid="{BE46C50B-2192-4977-A2DF-2BA32551CC66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2" l="1"/>
  <c r="D63" i="2"/>
  <c r="B63" i="2"/>
  <c r="E63" i="2" s="1"/>
  <c r="B64" i="2" s="1"/>
  <c r="K63" i="2"/>
  <c r="J65" i="2"/>
  <c r="F14" i="2"/>
  <c r="D14" i="2"/>
  <c r="E12" i="2"/>
  <c r="B62" i="2"/>
  <c r="I58" i="2"/>
  <c r="H58" i="2"/>
  <c r="D54" i="2"/>
  <c r="B54" i="2"/>
  <c r="B49" i="2"/>
  <c r="G43" i="2"/>
  <c r="E43" i="2"/>
  <c r="C43" i="2"/>
  <c r="B37" i="2"/>
  <c r="G26" i="2"/>
  <c r="E26" i="2"/>
  <c r="C26" i="2"/>
  <c r="F15" i="2"/>
  <c r="D15" i="2"/>
  <c r="J66" i="2" s="1"/>
  <c r="F16" i="2"/>
  <c r="B57" i="2" s="1"/>
  <c r="B59" i="2" s="1"/>
  <c r="D16" i="2"/>
  <c r="J67" i="2" s="1"/>
  <c r="B16" i="2"/>
  <c r="B15" i="2"/>
  <c r="B14" i="2"/>
  <c r="G12" i="2"/>
  <c r="C12" i="2"/>
  <c r="C8" i="2"/>
  <c r="G5" i="2"/>
  <c r="E5" i="2"/>
  <c r="C5" i="2"/>
  <c r="G4" i="2"/>
  <c r="E4" i="2"/>
  <c r="C4" i="2"/>
  <c r="E54" i="2" l="1"/>
  <c r="E6" i="2"/>
  <c r="G16" i="2"/>
  <c r="G17" i="2" s="1"/>
  <c r="D53" i="2" s="1"/>
  <c r="E16" i="2"/>
  <c r="G6" i="2"/>
  <c r="C16" i="2"/>
  <c r="C17" i="2" s="1"/>
  <c r="C6" i="2"/>
  <c r="C42" i="2" l="1"/>
  <c r="C44" i="2" s="1"/>
  <c r="F58" i="2" s="1"/>
  <c r="F64" i="2"/>
  <c r="G64" i="2" s="1"/>
  <c r="E17" i="2"/>
  <c r="E20" i="2" s="1"/>
  <c r="K67" i="2"/>
  <c r="K68" i="2" s="1"/>
  <c r="F62" i="2" s="1"/>
  <c r="G62" i="2" s="1"/>
  <c r="G20" i="2"/>
  <c r="G42" i="2"/>
  <c r="G44" i="2" s="1"/>
  <c r="B45" i="2" s="1"/>
  <c r="I6" i="2"/>
  <c r="C20" i="2"/>
  <c r="B32" i="2"/>
  <c r="E42" i="2" l="1"/>
  <c r="E44" i="2" s="1"/>
  <c r="G65" i="2"/>
  <c r="C9" i="2"/>
  <c r="E8" i="2" s="1"/>
  <c r="B36" i="2"/>
  <c r="B38" i="2" s="1"/>
  <c r="B39" i="2" s="1"/>
  <c r="B48" i="2" s="1"/>
  <c r="B50" i="2" s="1"/>
  <c r="B53" i="2" s="1"/>
  <c r="E53" i="2" s="1"/>
  <c r="E55" i="2" s="1"/>
  <c r="G21" i="2" l="1"/>
  <c r="G22" i="2" s="1"/>
  <c r="G25" i="2" s="1"/>
  <c r="G27" i="2" s="1"/>
  <c r="E21" i="2"/>
  <c r="E22" i="2" s="1"/>
  <c r="E25" i="2" s="1"/>
  <c r="E27" i="2" s="1"/>
  <c r="C21" i="2"/>
  <c r="C22" i="2" s="1"/>
  <c r="C25" i="2" s="1"/>
  <c r="C27" i="2" s="1"/>
  <c r="H27" i="2" l="1"/>
  <c r="B31" i="2" s="1"/>
  <c r="B33" i="2" s="1"/>
</calcChain>
</file>

<file path=xl/sharedStrings.xml><?xml version="1.0" encoding="utf-8"?>
<sst xmlns="http://schemas.openxmlformats.org/spreadsheetml/2006/main" count="113" uniqueCount="80">
  <si>
    <t>Sanjur Ltd</t>
  </si>
  <si>
    <t>X</t>
  </si>
  <si>
    <t>Y</t>
  </si>
  <si>
    <t>Z</t>
  </si>
  <si>
    <t>Selling Price per Unit</t>
  </si>
  <si>
    <t>Material Cost per Unit</t>
  </si>
  <si>
    <t>Labour Cost per Machine Hour</t>
  </si>
  <si>
    <t>Variable Overheads per Unit</t>
  </si>
  <si>
    <t>Machine Hours per Unit</t>
  </si>
  <si>
    <t>Sales and Production (Units)</t>
  </si>
  <si>
    <t>Annual fixed costs are</t>
  </si>
  <si>
    <t>recovered on the basis of machine hours.</t>
  </si>
  <si>
    <t>Annual fixed costs will increase by</t>
  </si>
  <si>
    <t>machine hours</t>
  </si>
  <si>
    <t>its production will take</t>
  </si>
  <si>
    <t xml:space="preserve">cost of the component will be </t>
  </si>
  <si>
    <t>a special component which is currently bought for</t>
  </si>
  <si>
    <t>units</t>
  </si>
  <si>
    <t xml:space="preserve">at a reduced price of </t>
  </si>
  <si>
    <t>per unit</t>
  </si>
  <si>
    <t>a special order for an additional</t>
  </si>
  <si>
    <t>x</t>
  </si>
  <si>
    <t>Sales</t>
  </si>
  <si>
    <t>Total</t>
  </si>
  <si>
    <t>Total Machine Hours</t>
  </si>
  <si>
    <t>Fixed Overhead Recovery Rate</t>
  </si>
  <si>
    <t>=</t>
  </si>
  <si>
    <t>per hour</t>
  </si>
  <si>
    <t>Unit Contribution</t>
  </si>
  <si>
    <t>Selling Price</t>
  </si>
  <si>
    <t>Variable Costs:</t>
  </si>
  <si>
    <t>Material</t>
  </si>
  <si>
    <t>Labour</t>
  </si>
  <si>
    <t>Variable O/Head</t>
  </si>
  <si>
    <t>Contribution per Unit</t>
  </si>
  <si>
    <t>Unit Profit/Loss</t>
  </si>
  <si>
    <t>Fixed Cost per Unit</t>
  </si>
  <si>
    <t>£3×2</t>
  </si>
  <si>
    <t>£3×6</t>
  </si>
  <si>
    <t>£3×4</t>
  </si>
  <si>
    <t>Profit or (Loss)</t>
  </si>
  <si>
    <t>Total Profit Year 1</t>
  </si>
  <si>
    <t>Total Profit</t>
  </si>
  <si>
    <t>Effect on Profit of Halting X</t>
  </si>
  <si>
    <t>Profit Year 1</t>
  </si>
  <si>
    <t xml:space="preserve">Less: Contribution of X = £4 × 11,000 = </t>
  </si>
  <si>
    <t xml:space="preserve">New Profit </t>
  </si>
  <si>
    <t>Most Profitable Product</t>
  </si>
  <si>
    <t>Machine Hours</t>
  </si>
  <si>
    <t>Contribution per Hour</t>
  </si>
  <si>
    <t>Increase in No. Units of Z</t>
  </si>
  <si>
    <t>Extra Hours</t>
  </si>
  <si>
    <t>Machine Hours for Z</t>
  </si>
  <si>
    <t>Increase in Profit Year 2</t>
  </si>
  <si>
    <t>Loss in production of X</t>
  </si>
  <si>
    <t>Opportunity Cost</t>
  </si>
  <si>
    <t>Actual Cost of Component</t>
  </si>
  <si>
    <t>Extra Hours of Production</t>
  </si>
  <si>
    <t>capacity</t>
  </si>
  <si>
    <t xml:space="preserve">The factory is currently working at </t>
  </si>
  <si>
    <t xml:space="preserve">	
Year 2 hours </t>
  </si>
  <si>
    <t>Total hours</t>
  </si>
  <si>
    <t>Additional hours</t>
  </si>
  <si>
    <t xml:space="preserve">Most Profitable is Z with </t>
  </si>
  <si>
    <t xml:space="preserve">No of Units </t>
  </si>
  <si>
    <t>Increase in Contribution from Z</t>
  </si>
  <si>
    <t>Less: Increase in Fixed Costs</t>
  </si>
  <si>
    <t>Cost of Component (£5 + £12)</t>
  </si>
  <si>
    <t>Do not make</t>
  </si>
  <si>
    <t xml:space="preserve">Special Order: </t>
  </si>
  <si>
    <t>units more of Y new contribution</t>
  </si>
  <si>
    <t>NEW Selling Price</t>
  </si>
  <si>
    <t>gain</t>
  </si>
  <si>
    <t>Machine hours required =</t>
  </si>
  <si>
    <t>hours from production of X</t>
  </si>
  <si>
    <t>÷</t>
  </si>
  <si>
    <t>loss</t>
  </si>
  <si>
    <t xml:space="preserve">Loss in production of X </t>
  </si>
  <si>
    <t xml:space="preserve">Overall Profit from special order </t>
  </si>
  <si>
    <t>Accept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</si>
</sst>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u/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/>
    </xf>
    <xf numFmtId="6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6" fontId="2" fillId="0" borderId="0" xfId="0" applyNumberFormat="1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top" wrapText="1"/>
    </xf>
    <xf numFmtId="6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6" fontId="3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6" fillId="0" borderId="0" xfId="0" applyFont="1"/>
    <xf numFmtId="164" fontId="2" fillId="0" borderId="0" xfId="1" applyNumberFormat="1" applyFont="1"/>
    <xf numFmtId="3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6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6" fontId="2" fillId="0" borderId="3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6" fontId="2" fillId="0" borderId="8" xfId="0" applyNumberFormat="1" applyFont="1" applyBorder="1" applyAlignment="1">
      <alignment horizontal="right" vertical="center" wrapText="1"/>
    </xf>
    <xf numFmtId="6" fontId="2" fillId="0" borderId="9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6" fontId="3" fillId="0" borderId="11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6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3" fontId="3" fillId="0" borderId="0" xfId="0" applyNumberFormat="1" applyFont="1" applyAlignment="1">
      <alignment horizontal="right" vertical="center" wrapText="1"/>
    </xf>
    <xf numFmtId="3" fontId="3" fillId="0" borderId="0" xfId="0" applyNumberFormat="1" applyFont="1"/>
    <xf numFmtId="6" fontId="3" fillId="0" borderId="3" xfId="0" applyNumberFormat="1" applyFont="1" applyBorder="1"/>
    <xf numFmtId="6" fontId="3" fillId="0" borderId="3" xfId="0" applyNumberFormat="1" applyFont="1" applyBorder="1" applyAlignment="1">
      <alignment vertical="top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CD8F4-BDB7-4996-ABD0-5BD6CA53938E}">
  <dimension ref="A1:D22"/>
  <sheetViews>
    <sheetView workbookViewId="0">
      <selection activeCell="B22" sqref="B22"/>
    </sheetView>
  </sheetViews>
  <sheetFormatPr defaultRowHeight="14.25" x14ac:dyDescent="0.2"/>
  <cols>
    <col min="1" max="1" width="34.7109375" style="1" customWidth="1"/>
    <col min="2" max="2" width="9.5703125" style="1" bestFit="1" customWidth="1"/>
    <col min="3" max="16384" width="9.140625" style="1"/>
  </cols>
  <sheetData>
    <row r="1" spans="1:4" ht="18" x14ac:dyDescent="0.25">
      <c r="A1" s="3" t="s">
        <v>0</v>
      </c>
    </row>
    <row r="2" spans="1:4" ht="18" x14ac:dyDescent="0.25">
      <c r="A2" s="3"/>
    </row>
    <row r="3" spans="1:4" x14ac:dyDescent="0.2">
      <c r="A3" s="1" t="s">
        <v>59</v>
      </c>
      <c r="B3" s="11">
        <v>0.8</v>
      </c>
      <c r="C3" s="1" t="s">
        <v>58</v>
      </c>
    </row>
    <row r="5" spans="1:4" ht="15" x14ac:dyDescent="0.2">
      <c r="A5" s="4"/>
      <c r="B5" s="5" t="s">
        <v>1</v>
      </c>
      <c r="C5" s="5" t="s">
        <v>2</v>
      </c>
      <c r="D5" s="5" t="s">
        <v>3</v>
      </c>
    </row>
    <row r="6" spans="1:4" x14ac:dyDescent="0.2">
      <c r="A6" s="4" t="s">
        <v>4</v>
      </c>
      <c r="B6" s="6">
        <v>25</v>
      </c>
      <c r="C6" s="6">
        <v>82</v>
      </c>
      <c r="D6" s="6">
        <v>80</v>
      </c>
    </row>
    <row r="7" spans="1:4" x14ac:dyDescent="0.2">
      <c r="A7" s="4" t="s">
        <v>5</v>
      </c>
      <c r="B7" s="6">
        <v>5</v>
      </c>
      <c r="C7" s="6">
        <v>8</v>
      </c>
      <c r="D7" s="6">
        <v>22</v>
      </c>
    </row>
    <row r="8" spans="1:4" ht="15.75" customHeight="1" x14ac:dyDescent="0.2">
      <c r="A8" s="4" t="s">
        <v>6</v>
      </c>
      <c r="B8" s="6">
        <v>6</v>
      </c>
      <c r="C8" s="6">
        <v>6</v>
      </c>
      <c r="D8" s="6">
        <v>6</v>
      </c>
    </row>
    <row r="9" spans="1:4" x14ac:dyDescent="0.2">
      <c r="A9" s="4" t="s">
        <v>7</v>
      </c>
      <c r="B9" s="6">
        <v>4</v>
      </c>
      <c r="C9" s="6">
        <v>2</v>
      </c>
      <c r="D9" s="6">
        <v>6</v>
      </c>
    </row>
    <row r="10" spans="1:4" x14ac:dyDescent="0.2">
      <c r="A10" s="4" t="s">
        <v>8</v>
      </c>
      <c r="B10" s="7">
        <v>2</v>
      </c>
      <c r="C10" s="7">
        <v>6</v>
      </c>
      <c r="D10" s="7">
        <v>4</v>
      </c>
    </row>
    <row r="11" spans="1:4" x14ac:dyDescent="0.2">
      <c r="A11" s="4" t="s">
        <v>9</v>
      </c>
      <c r="B11" s="8">
        <v>11000</v>
      </c>
      <c r="C11" s="8">
        <v>5000</v>
      </c>
      <c r="D11" s="8">
        <v>7000</v>
      </c>
    </row>
    <row r="13" spans="1:4" x14ac:dyDescent="0.2">
      <c r="A13" s="9" t="s">
        <v>10</v>
      </c>
      <c r="B13" s="10">
        <v>240000</v>
      </c>
      <c r="C13" s="9" t="s">
        <v>11</v>
      </c>
    </row>
    <row r="15" spans="1:4" x14ac:dyDescent="0.2">
      <c r="A15" s="9" t="s">
        <v>12</v>
      </c>
      <c r="B15" s="11">
        <v>0.1</v>
      </c>
    </row>
    <row r="17" spans="1:3" ht="28.5" x14ac:dyDescent="0.2">
      <c r="A17" s="13" t="s">
        <v>16</v>
      </c>
      <c r="B17" s="10">
        <v>18</v>
      </c>
    </row>
    <row r="18" spans="1:3" x14ac:dyDescent="0.2">
      <c r="A18" s="1" t="s">
        <v>15</v>
      </c>
      <c r="B18" s="10">
        <v>5</v>
      </c>
    </row>
    <row r="19" spans="1:3" x14ac:dyDescent="0.2">
      <c r="A19" s="1" t="s">
        <v>14</v>
      </c>
      <c r="B19" s="1">
        <v>2</v>
      </c>
      <c r="C19" s="1" t="s">
        <v>13</v>
      </c>
    </row>
    <row r="21" spans="1:3" x14ac:dyDescent="0.2">
      <c r="A21" s="9" t="s">
        <v>20</v>
      </c>
      <c r="B21" s="14">
        <v>1500</v>
      </c>
      <c r="C21" s="1" t="s">
        <v>17</v>
      </c>
    </row>
    <row r="22" spans="1:3" x14ac:dyDescent="0.2">
      <c r="A22" s="1" t="s">
        <v>18</v>
      </c>
      <c r="B22" s="10">
        <v>64</v>
      </c>
      <c r="C22" s="1" t="s">
        <v>19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4E5FA-75EF-4530-8335-E233D0133DFF}">
  <dimension ref="A1:K70"/>
  <sheetViews>
    <sheetView tabSelected="1" topLeftCell="A47" workbookViewId="0">
      <selection activeCell="F62" sqref="F62"/>
    </sheetView>
  </sheetViews>
  <sheetFormatPr defaultRowHeight="14.25" x14ac:dyDescent="0.2"/>
  <cols>
    <col min="1" max="1" width="31" style="1" customWidth="1"/>
    <col min="2" max="2" width="14" style="1" bestFit="1" customWidth="1"/>
    <col min="3" max="3" width="9.85546875" style="1" bestFit="1" customWidth="1"/>
    <col min="4" max="4" width="9.42578125" style="1" bestFit="1" customWidth="1"/>
    <col min="5" max="5" width="13.42578125" style="1" customWidth="1"/>
    <col min="6" max="6" width="9.42578125" style="1" bestFit="1" customWidth="1"/>
    <col min="7" max="8" width="9.5703125" style="1" bestFit="1" customWidth="1"/>
    <col min="9" max="9" width="12.7109375" style="1" customWidth="1"/>
    <col min="10" max="16384" width="9.140625" style="1"/>
  </cols>
  <sheetData>
    <row r="1" spans="1:9" ht="18" x14ac:dyDescent="0.25">
      <c r="A1" s="3" t="s">
        <v>0</v>
      </c>
      <c r="B1" s="3"/>
    </row>
    <row r="3" spans="1:9" ht="15" x14ac:dyDescent="0.2">
      <c r="A3" s="4"/>
      <c r="B3" s="4"/>
      <c r="C3" s="5" t="s">
        <v>1</v>
      </c>
      <c r="D3" s="5"/>
      <c r="E3" s="5" t="s">
        <v>2</v>
      </c>
      <c r="F3" s="5"/>
      <c r="G3" s="5" t="s">
        <v>3</v>
      </c>
      <c r="H3" s="5"/>
      <c r="I3" s="5"/>
    </row>
    <row r="4" spans="1:9" ht="14.25" customHeight="1" x14ac:dyDescent="0.2">
      <c r="A4" s="4" t="s">
        <v>8</v>
      </c>
      <c r="B4" s="4"/>
      <c r="C4" s="7">
        <f>Question!B10</f>
        <v>2</v>
      </c>
      <c r="D4" s="16"/>
      <c r="E4" s="7">
        <f>Question!C10</f>
        <v>6</v>
      </c>
      <c r="F4" s="17"/>
      <c r="G4" s="7">
        <f>Question!D10</f>
        <v>4</v>
      </c>
      <c r="H4" s="17"/>
      <c r="I4" s="7"/>
    </row>
    <row r="5" spans="1:9" ht="14.25" customHeight="1" x14ac:dyDescent="0.2">
      <c r="A5" s="4" t="s">
        <v>22</v>
      </c>
      <c r="B5" s="4"/>
      <c r="C5" s="8">
        <f>Question!B11</f>
        <v>11000</v>
      </c>
      <c r="D5" s="16"/>
      <c r="E5" s="8">
        <f>Question!C11</f>
        <v>5000</v>
      </c>
      <c r="F5" s="17"/>
      <c r="G5" s="8">
        <f>Question!D11</f>
        <v>7000</v>
      </c>
      <c r="H5" s="17"/>
      <c r="I5" s="7" t="s">
        <v>23</v>
      </c>
    </row>
    <row r="6" spans="1:9" ht="15" x14ac:dyDescent="0.2">
      <c r="A6" s="4" t="s">
        <v>24</v>
      </c>
      <c r="B6" s="4"/>
      <c r="C6" s="8">
        <f>C4*C5</f>
        <v>22000</v>
      </c>
      <c r="D6" s="8"/>
      <c r="E6" s="8">
        <f t="shared" ref="E6:G6" si="0">E4*E5</f>
        <v>30000</v>
      </c>
      <c r="F6" s="8"/>
      <c r="G6" s="8">
        <f t="shared" si="0"/>
        <v>28000</v>
      </c>
      <c r="H6" s="5"/>
      <c r="I6" s="48">
        <f>SUM(C6:G6)</f>
        <v>80000</v>
      </c>
    </row>
    <row r="8" spans="1:9" ht="15" x14ac:dyDescent="0.2">
      <c r="A8" s="4" t="s">
        <v>25</v>
      </c>
      <c r="B8" s="4"/>
      <c r="C8" s="23">
        <f>Question!B13</f>
        <v>240000</v>
      </c>
      <c r="D8" s="12" t="s">
        <v>26</v>
      </c>
      <c r="E8" s="25">
        <f>C8/C9</f>
        <v>3</v>
      </c>
      <c r="F8" s="4" t="s">
        <v>27</v>
      </c>
    </row>
    <row r="9" spans="1:9" x14ac:dyDescent="0.2">
      <c r="A9" s="4"/>
      <c r="B9" s="4"/>
      <c r="C9" s="8">
        <f>I6</f>
        <v>80000</v>
      </c>
      <c r="D9" s="7"/>
      <c r="E9" s="4"/>
      <c r="F9" s="4"/>
    </row>
    <row r="11" spans="1:9" ht="15" x14ac:dyDescent="0.2">
      <c r="A11" s="20" t="s">
        <v>28</v>
      </c>
      <c r="B11" s="15"/>
      <c r="C11" s="5" t="s">
        <v>1</v>
      </c>
      <c r="D11" s="5"/>
      <c r="E11" s="5" t="s">
        <v>2</v>
      </c>
      <c r="F11" s="5"/>
      <c r="G11" s="5" t="s">
        <v>3</v>
      </c>
      <c r="H11" s="5"/>
      <c r="I11" s="7"/>
    </row>
    <row r="12" spans="1:9" ht="15" x14ac:dyDescent="0.2">
      <c r="A12" s="4" t="s">
        <v>29</v>
      </c>
      <c r="B12" s="12"/>
      <c r="C12" s="6">
        <f>Question!B6</f>
        <v>25</v>
      </c>
      <c r="D12" s="12"/>
      <c r="E12" s="6">
        <f>Question!C6</f>
        <v>82</v>
      </c>
      <c r="F12" s="7"/>
      <c r="G12" s="6">
        <f>Question!D6</f>
        <v>80</v>
      </c>
      <c r="H12" s="5"/>
      <c r="I12" s="7"/>
    </row>
    <row r="13" spans="1:9" ht="15" x14ac:dyDescent="0.2">
      <c r="A13" s="4" t="s">
        <v>30</v>
      </c>
      <c r="B13" s="12"/>
      <c r="C13" s="7"/>
      <c r="D13" s="12"/>
      <c r="E13" s="7"/>
      <c r="F13" s="7"/>
      <c r="G13" s="7"/>
      <c r="H13" s="5"/>
      <c r="I13" s="7"/>
    </row>
    <row r="14" spans="1:9" ht="15" x14ac:dyDescent="0.2">
      <c r="A14" s="4" t="s">
        <v>31</v>
      </c>
      <c r="B14" s="6">
        <f>Question!B7</f>
        <v>5</v>
      </c>
      <c r="C14" s="16"/>
      <c r="D14" s="6">
        <f>Question!C7</f>
        <v>8</v>
      </c>
      <c r="E14" s="16"/>
      <c r="F14" s="6">
        <f>Question!D7</f>
        <v>22</v>
      </c>
      <c r="G14" s="16"/>
      <c r="H14" s="5"/>
      <c r="I14" s="7"/>
    </row>
    <row r="15" spans="1:9" ht="15" x14ac:dyDescent="0.2">
      <c r="A15" s="4" t="s">
        <v>32</v>
      </c>
      <c r="B15" s="6">
        <f>Question!B8*Question!B10</f>
        <v>12</v>
      </c>
      <c r="C15" s="7"/>
      <c r="D15" s="6">
        <f>Question!C8*Question!C10</f>
        <v>36</v>
      </c>
      <c r="E15" s="7"/>
      <c r="F15" s="6">
        <f>Question!D8*Question!D10</f>
        <v>24</v>
      </c>
      <c r="G15" s="7"/>
      <c r="H15" s="5"/>
      <c r="I15" s="7"/>
    </row>
    <row r="16" spans="1:9" ht="15" x14ac:dyDescent="0.2">
      <c r="A16" s="4" t="s">
        <v>33</v>
      </c>
      <c r="B16" s="23">
        <f>Question!B9</f>
        <v>4</v>
      </c>
      <c r="C16" s="23">
        <f>SUM(B14:B16)</f>
        <v>21</v>
      </c>
      <c r="D16" s="23">
        <f>Question!C9</f>
        <v>2</v>
      </c>
      <c r="E16" s="23">
        <f>SUM(D14:D16)</f>
        <v>46</v>
      </c>
      <c r="F16" s="23">
        <f>Question!D9</f>
        <v>6</v>
      </c>
      <c r="G16" s="23">
        <f>SUM(F14:F16)</f>
        <v>52</v>
      </c>
      <c r="H16" s="5"/>
      <c r="I16" s="7"/>
    </row>
    <row r="17" spans="1:9" ht="15" x14ac:dyDescent="0.2">
      <c r="A17" s="4" t="s">
        <v>34</v>
      </c>
      <c r="B17" s="15"/>
      <c r="C17" s="21">
        <f>C12-C16</f>
        <v>4</v>
      </c>
      <c r="D17" s="15"/>
      <c r="E17" s="21">
        <f>E12-E16</f>
        <v>36</v>
      </c>
      <c r="F17" s="5"/>
      <c r="G17" s="21">
        <f>G12-G16</f>
        <v>28</v>
      </c>
      <c r="H17" s="5"/>
      <c r="I17" s="19"/>
    </row>
    <row r="18" spans="1:9" ht="15" x14ac:dyDescent="0.2">
      <c r="A18" s="4"/>
      <c r="B18" s="12"/>
      <c r="C18" s="12"/>
      <c r="D18" s="12"/>
      <c r="E18" s="12"/>
      <c r="F18" s="12"/>
      <c r="G18" s="7"/>
      <c r="H18" s="5"/>
      <c r="I18" s="7"/>
    </row>
    <row r="19" spans="1:9" ht="15" x14ac:dyDescent="0.2">
      <c r="A19" s="20" t="s">
        <v>35</v>
      </c>
      <c r="B19" s="15"/>
      <c r="C19" s="5" t="s">
        <v>1</v>
      </c>
      <c r="D19" s="5"/>
      <c r="E19" s="5" t="s">
        <v>2</v>
      </c>
      <c r="F19" s="5"/>
      <c r="G19" s="5" t="s">
        <v>3</v>
      </c>
      <c r="H19" s="5"/>
      <c r="I19" s="7"/>
    </row>
    <row r="20" spans="1:9" ht="15" x14ac:dyDescent="0.2">
      <c r="A20" s="4" t="s">
        <v>34</v>
      </c>
      <c r="B20" s="12"/>
      <c r="C20" s="6">
        <f>C17</f>
        <v>4</v>
      </c>
      <c r="D20" s="6"/>
      <c r="E20" s="6">
        <f t="shared" ref="E20:G20" si="1">E17</f>
        <v>36</v>
      </c>
      <c r="F20" s="6"/>
      <c r="G20" s="6">
        <f t="shared" si="1"/>
        <v>28</v>
      </c>
      <c r="H20" s="22"/>
      <c r="I20" s="7"/>
    </row>
    <row r="21" spans="1:9" ht="15" x14ac:dyDescent="0.2">
      <c r="A21" s="4" t="s">
        <v>36</v>
      </c>
      <c r="B21" s="12" t="s">
        <v>37</v>
      </c>
      <c r="C21" s="23">
        <f>E8*Question!B10</f>
        <v>6</v>
      </c>
      <c r="D21" s="12" t="s">
        <v>38</v>
      </c>
      <c r="E21" s="23">
        <f>E8*Question!C10</f>
        <v>18</v>
      </c>
      <c r="F21" s="12" t="s">
        <v>39</v>
      </c>
      <c r="G21" s="23">
        <f>E8*Question!D10</f>
        <v>12</v>
      </c>
      <c r="H21" s="5"/>
      <c r="I21" s="7"/>
    </row>
    <row r="22" spans="1:9" ht="15" x14ac:dyDescent="0.2">
      <c r="A22" s="4" t="s">
        <v>40</v>
      </c>
      <c r="B22" s="15"/>
      <c r="C22" s="21">
        <f>C20-C21</f>
        <v>-2</v>
      </c>
      <c r="D22" s="15"/>
      <c r="E22" s="21">
        <f>E20-E21</f>
        <v>18</v>
      </c>
      <c r="F22" s="15"/>
      <c r="G22" s="21">
        <f>G20-G21</f>
        <v>16</v>
      </c>
      <c r="H22" s="5"/>
      <c r="I22" s="16"/>
    </row>
    <row r="24" spans="1:9" ht="15" x14ac:dyDescent="0.2">
      <c r="A24" s="20" t="s">
        <v>41</v>
      </c>
      <c r="B24" s="15"/>
      <c r="C24" s="5" t="s">
        <v>1</v>
      </c>
      <c r="D24" s="5"/>
      <c r="E24" s="5" t="s">
        <v>2</v>
      </c>
      <c r="F24" s="5"/>
      <c r="G24" s="5" t="s">
        <v>3</v>
      </c>
      <c r="H24" s="5"/>
    </row>
    <row r="25" spans="1:9" ht="14.25" customHeight="1" x14ac:dyDescent="0.2">
      <c r="A25" s="4" t="s">
        <v>35</v>
      </c>
      <c r="B25" s="12"/>
      <c r="C25" s="21">
        <f>C22</f>
        <v>-2</v>
      </c>
      <c r="D25" s="15"/>
      <c r="E25" s="21">
        <f>E22</f>
        <v>18</v>
      </c>
      <c r="F25" s="15"/>
      <c r="G25" s="21">
        <f>G22</f>
        <v>16</v>
      </c>
      <c r="H25" s="24"/>
    </row>
    <row r="26" spans="1:9" ht="14.25" customHeight="1" x14ac:dyDescent="0.2">
      <c r="A26" s="4" t="s">
        <v>22</v>
      </c>
      <c r="B26" s="12"/>
      <c r="C26" s="8">
        <f>Question!B11</f>
        <v>11000</v>
      </c>
      <c r="D26" s="16"/>
      <c r="E26" s="8">
        <f>Question!C11</f>
        <v>5000</v>
      </c>
      <c r="F26" s="16"/>
      <c r="G26" s="8">
        <f>Question!D11</f>
        <v>7000</v>
      </c>
      <c r="H26" s="7"/>
    </row>
    <row r="27" spans="1:9" ht="15" x14ac:dyDescent="0.2">
      <c r="A27" s="4" t="s">
        <v>42</v>
      </c>
      <c r="B27" s="12"/>
      <c r="C27" s="6">
        <f>C25*C26</f>
        <v>-22000</v>
      </c>
      <c r="D27" s="6"/>
      <c r="E27" s="6">
        <f t="shared" ref="E27:G27" si="2">E25*E26</f>
        <v>90000</v>
      </c>
      <c r="F27" s="6"/>
      <c r="G27" s="6">
        <f t="shared" si="2"/>
        <v>112000</v>
      </c>
      <c r="H27" s="21">
        <f>SUM(C27:G27)</f>
        <v>180000</v>
      </c>
    </row>
    <row r="29" spans="1:9" ht="18.75" customHeight="1" x14ac:dyDescent="0.2">
      <c r="A29" s="35" t="s">
        <v>43</v>
      </c>
      <c r="B29" s="4"/>
      <c r="C29" s="4"/>
      <c r="D29" s="4"/>
      <c r="E29" s="4"/>
      <c r="F29" s="4"/>
      <c r="G29" s="4"/>
    </row>
    <row r="30" spans="1:9" ht="15" x14ac:dyDescent="0.2">
      <c r="A30" s="4"/>
      <c r="B30" s="4"/>
      <c r="C30" s="4"/>
      <c r="D30" s="16"/>
      <c r="E30" s="4"/>
      <c r="F30" s="4"/>
      <c r="G30" s="4"/>
    </row>
    <row r="31" spans="1:9" ht="15" customHeight="1" x14ac:dyDescent="0.2">
      <c r="A31" s="13" t="s">
        <v>44</v>
      </c>
      <c r="B31" s="18">
        <f>H27</f>
        <v>180000</v>
      </c>
      <c r="C31" s="18"/>
      <c r="D31" s="18"/>
      <c r="E31" s="18"/>
      <c r="F31" s="16"/>
      <c r="G31" s="4"/>
    </row>
    <row r="32" spans="1:9" ht="30" customHeight="1" x14ac:dyDescent="0.2">
      <c r="A32" s="4" t="s">
        <v>45</v>
      </c>
      <c r="B32" s="18">
        <f>C17*Question!B11</f>
        <v>44000</v>
      </c>
      <c r="C32" s="18"/>
      <c r="D32" s="18"/>
      <c r="E32" s="16"/>
      <c r="F32" s="4"/>
    </row>
    <row r="33" spans="1:11" ht="15" x14ac:dyDescent="0.2">
      <c r="A33" s="4" t="s">
        <v>46</v>
      </c>
      <c r="B33" s="25">
        <f>B31-B32</f>
        <v>136000</v>
      </c>
      <c r="C33" s="25"/>
      <c r="D33" s="25"/>
      <c r="E33" s="25"/>
      <c r="F33" s="16"/>
      <c r="G33" s="4"/>
    </row>
    <row r="34" spans="1:11" ht="15" x14ac:dyDescent="0.2">
      <c r="A34" s="4"/>
      <c r="B34" s="25"/>
      <c r="C34" s="25"/>
      <c r="D34" s="25"/>
      <c r="E34" s="25"/>
      <c r="F34" s="16"/>
      <c r="G34" s="4"/>
    </row>
    <row r="35" spans="1:11" x14ac:dyDescent="0.2">
      <c r="A35" s="28" t="s">
        <v>57</v>
      </c>
      <c r="B35" s="28"/>
    </row>
    <row r="36" spans="1:11" ht="28.5" x14ac:dyDescent="0.2">
      <c r="A36" s="26" t="s">
        <v>60</v>
      </c>
      <c r="B36" s="14">
        <f>I6</f>
        <v>80000</v>
      </c>
    </row>
    <row r="37" spans="1:11" x14ac:dyDescent="0.2">
      <c r="A37" s="26"/>
      <c r="B37" s="11">
        <f>Question!B3</f>
        <v>0.8</v>
      </c>
    </row>
    <row r="38" spans="1:11" x14ac:dyDescent="0.2">
      <c r="A38" s="26" t="s">
        <v>61</v>
      </c>
      <c r="B38" s="14">
        <f>B36/B37*100%</f>
        <v>100000</v>
      </c>
    </row>
    <row r="39" spans="1:11" ht="15" x14ac:dyDescent="0.25">
      <c r="A39" s="26" t="s">
        <v>62</v>
      </c>
      <c r="B39" s="49">
        <f>B38-B36</f>
        <v>20000</v>
      </c>
    </row>
    <row r="40" spans="1:11" x14ac:dyDescent="0.2">
      <c r="B40" s="29"/>
    </row>
    <row r="41" spans="1:11" ht="15" x14ac:dyDescent="0.2">
      <c r="A41" s="20" t="s">
        <v>47</v>
      </c>
      <c r="B41" s="15"/>
      <c r="C41" s="16" t="s">
        <v>1</v>
      </c>
      <c r="D41" s="16"/>
      <c r="E41" s="16" t="s">
        <v>2</v>
      </c>
      <c r="F41" s="27"/>
      <c r="G41" s="16" t="s">
        <v>3</v>
      </c>
      <c r="H41" s="16"/>
      <c r="I41" s="5"/>
    </row>
    <row r="42" spans="1:11" ht="15" customHeight="1" x14ac:dyDescent="0.2">
      <c r="A42" s="4" t="s">
        <v>34</v>
      </c>
      <c r="B42" s="12"/>
      <c r="C42" s="18">
        <f>C17</f>
        <v>4</v>
      </c>
      <c r="D42" s="18"/>
      <c r="E42" s="18">
        <f t="shared" ref="E42:G42" si="3">E17</f>
        <v>36</v>
      </c>
      <c r="F42" s="18"/>
      <c r="G42" s="18">
        <f t="shared" si="3"/>
        <v>28</v>
      </c>
      <c r="H42" s="18"/>
      <c r="I42" s="16"/>
    </row>
    <row r="43" spans="1:11" ht="15" customHeight="1" x14ac:dyDescent="0.2">
      <c r="A43" s="4" t="s">
        <v>48</v>
      </c>
      <c r="B43" s="12"/>
      <c r="C43" s="4">
        <f>Question!B10</f>
        <v>2</v>
      </c>
      <c r="D43" s="4"/>
      <c r="E43" s="4">
        <f>Question!C10</f>
        <v>6</v>
      </c>
      <c r="F43" s="17"/>
      <c r="G43" s="4">
        <f>Question!D10</f>
        <v>4</v>
      </c>
      <c r="H43" s="4"/>
      <c r="I43" s="16"/>
    </row>
    <row r="44" spans="1:11" ht="15" customHeight="1" x14ac:dyDescent="0.2">
      <c r="A44" s="4" t="s">
        <v>49</v>
      </c>
      <c r="B44" s="12"/>
      <c r="C44" s="18">
        <f>C42/C43</f>
        <v>2</v>
      </c>
      <c r="D44" s="18"/>
      <c r="E44" s="18">
        <f>E42/E43</f>
        <v>6</v>
      </c>
      <c r="F44" s="18"/>
      <c r="G44" s="18">
        <f>G42/G43</f>
        <v>7</v>
      </c>
      <c r="H44" s="18"/>
      <c r="I44" s="16"/>
    </row>
    <row r="45" spans="1:11" ht="15" x14ac:dyDescent="0.2">
      <c r="A45" s="4" t="s">
        <v>63</v>
      </c>
      <c r="B45" s="25">
        <f>G44</f>
        <v>7</v>
      </c>
      <c r="C45" s="4"/>
      <c r="D45" s="4"/>
      <c r="E45" s="12"/>
      <c r="F45" s="4"/>
      <c r="G45" s="4"/>
      <c r="H45" s="4"/>
      <c r="I45" s="12"/>
      <c r="J45" s="7"/>
      <c r="K45" s="5"/>
    </row>
    <row r="46" spans="1:11" ht="15" x14ac:dyDescent="0.2">
      <c r="A46" s="4"/>
      <c r="B46" s="12"/>
      <c r="C46" s="4"/>
      <c r="D46" s="4"/>
      <c r="E46" s="12"/>
      <c r="F46" s="4"/>
      <c r="G46" s="4"/>
      <c r="H46" s="4"/>
      <c r="I46" s="12"/>
      <c r="J46" s="7"/>
      <c r="K46" s="5"/>
    </row>
    <row r="47" spans="1:11" ht="15" x14ac:dyDescent="0.2">
      <c r="A47" s="20" t="s">
        <v>50</v>
      </c>
      <c r="B47" s="4"/>
      <c r="C47" s="4"/>
      <c r="D47" s="4"/>
      <c r="E47" s="4"/>
      <c r="F47" s="4"/>
      <c r="G47" s="4"/>
      <c r="H47" s="4"/>
      <c r="I47" s="12"/>
      <c r="J47" s="7"/>
      <c r="K47" s="5"/>
    </row>
    <row r="48" spans="1:11" ht="15" customHeight="1" x14ac:dyDescent="0.2">
      <c r="A48" s="4" t="s">
        <v>51</v>
      </c>
      <c r="B48" s="14">
        <f>B39</f>
        <v>20000</v>
      </c>
      <c r="C48" s="4"/>
      <c r="D48" s="4"/>
      <c r="E48" s="4"/>
      <c r="F48" s="4"/>
      <c r="G48" s="4"/>
      <c r="H48" s="4"/>
      <c r="I48" s="15"/>
      <c r="J48" s="7"/>
      <c r="K48" s="5"/>
    </row>
    <row r="49" spans="1:11" ht="15" customHeight="1" x14ac:dyDescent="0.2">
      <c r="A49" s="4" t="s">
        <v>52</v>
      </c>
      <c r="B49" s="14">
        <f>Question!D10</f>
        <v>4</v>
      </c>
      <c r="C49" s="4"/>
      <c r="D49" s="4"/>
      <c r="E49" s="4"/>
      <c r="F49" s="4"/>
      <c r="G49" s="4"/>
      <c r="H49" s="4"/>
      <c r="I49" s="12"/>
      <c r="J49" s="7"/>
      <c r="K49" s="5"/>
    </row>
    <row r="50" spans="1:11" ht="15" x14ac:dyDescent="0.25">
      <c r="A50" s="4" t="s">
        <v>64</v>
      </c>
      <c r="B50" s="49">
        <f>B48/B49</f>
        <v>5000</v>
      </c>
      <c r="C50" s="4"/>
      <c r="D50" s="12"/>
      <c r="E50" s="4"/>
      <c r="F50" s="4"/>
      <c r="G50" s="4"/>
      <c r="H50" s="4"/>
      <c r="I50" s="12"/>
      <c r="J50" s="7"/>
      <c r="K50" s="5"/>
    </row>
    <row r="51" spans="1:11" ht="15" x14ac:dyDescent="0.2">
      <c r="A51" s="4"/>
      <c r="B51" s="4"/>
      <c r="C51" s="4"/>
      <c r="D51" s="12"/>
      <c r="E51" s="4"/>
      <c r="F51" s="4"/>
      <c r="G51" s="4"/>
      <c r="H51" s="4"/>
      <c r="I51" s="4"/>
      <c r="J51" s="7"/>
      <c r="K51" s="5"/>
    </row>
    <row r="52" spans="1:11" ht="15" customHeight="1" x14ac:dyDescent="0.2">
      <c r="A52" s="20" t="s">
        <v>53</v>
      </c>
      <c r="B52" s="20"/>
      <c r="C52" s="20"/>
      <c r="D52" s="20"/>
      <c r="E52" s="20"/>
      <c r="F52" s="4"/>
      <c r="G52" s="4"/>
      <c r="H52" s="4"/>
      <c r="I52" s="4"/>
      <c r="J52" s="16"/>
      <c r="K52" s="16"/>
    </row>
    <row r="53" spans="1:11" ht="15" x14ac:dyDescent="0.2">
      <c r="A53" s="4" t="s">
        <v>65</v>
      </c>
      <c r="B53" s="30">
        <f>B50</f>
        <v>5000</v>
      </c>
      <c r="C53" s="12" t="s">
        <v>21</v>
      </c>
      <c r="D53" s="18">
        <f>G17</f>
        <v>28</v>
      </c>
      <c r="E53" s="18">
        <f>B53*D53</f>
        <v>140000</v>
      </c>
      <c r="F53" s="18"/>
      <c r="G53" s="18"/>
      <c r="H53" s="16"/>
      <c r="I53" s="16"/>
      <c r="J53" s="16"/>
      <c r="K53" s="16"/>
    </row>
    <row r="54" spans="1:11" ht="15" x14ac:dyDescent="0.2">
      <c r="A54" s="4" t="s">
        <v>66</v>
      </c>
      <c r="B54" s="31">
        <f>Question!B15</f>
        <v>0.1</v>
      </c>
      <c r="C54" s="12" t="s">
        <v>21</v>
      </c>
      <c r="D54" s="18">
        <f>Question!B13</f>
        <v>240000</v>
      </c>
      <c r="E54" s="32">
        <f>B54*D54</f>
        <v>24000</v>
      </c>
      <c r="F54" s="6"/>
      <c r="G54" s="16"/>
      <c r="H54" s="16"/>
      <c r="I54" s="16"/>
      <c r="J54" s="16"/>
      <c r="K54" s="16"/>
    </row>
    <row r="55" spans="1:11" ht="15" x14ac:dyDescent="0.25">
      <c r="A55" s="4" t="s">
        <v>53</v>
      </c>
      <c r="B55" s="4"/>
      <c r="C55" s="16"/>
      <c r="E55" s="50">
        <f>E53-E54</f>
        <v>116000</v>
      </c>
    </row>
    <row r="57" spans="1:11" ht="15" x14ac:dyDescent="0.2">
      <c r="A57" s="4" t="s">
        <v>67</v>
      </c>
      <c r="B57" s="6">
        <f>Question!B18+(Question!B19*Answer!F16)</f>
        <v>17</v>
      </c>
      <c r="C57" s="16"/>
    </row>
    <row r="58" spans="1:11" ht="15" customHeight="1" x14ac:dyDescent="0.2">
      <c r="A58" s="4" t="s">
        <v>55</v>
      </c>
      <c r="B58" s="23">
        <v>4</v>
      </c>
      <c r="C58" s="16"/>
      <c r="D58" s="54" t="s">
        <v>54</v>
      </c>
      <c r="E58" s="54"/>
      <c r="F58" s="10">
        <f>C44</f>
        <v>2</v>
      </c>
      <c r="G58" s="33" t="s">
        <v>21</v>
      </c>
      <c r="H58" s="1">
        <f>Question!B19</f>
        <v>2</v>
      </c>
      <c r="I58" s="1" t="str">
        <f>Question!C19</f>
        <v>machine hours</v>
      </c>
    </row>
    <row r="59" spans="1:11" ht="15" x14ac:dyDescent="0.2">
      <c r="A59" s="4" t="s">
        <v>56</v>
      </c>
      <c r="B59" s="34">
        <f>B57+B58</f>
        <v>21</v>
      </c>
      <c r="C59" s="16"/>
      <c r="D59" s="55" t="s">
        <v>68</v>
      </c>
      <c r="E59" s="55"/>
    </row>
    <row r="60" spans="1:11" ht="15" x14ac:dyDescent="0.2">
      <c r="A60" s="4"/>
      <c r="B60" s="24"/>
      <c r="C60" s="16"/>
      <c r="D60" s="24"/>
    </row>
    <row r="61" spans="1:11" ht="15" thickBot="1" x14ac:dyDescent="0.25"/>
    <row r="62" spans="1:11" ht="23.25" customHeight="1" x14ac:dyDescent="0.2">
      <c r="A62" s="24" t="s">
        <v>69</v>
      </c>
      <c r="B62" s="43">
        <f>Question!B21</f>
        <v>1500</v>
      </c>
      <c r="C62" s="44" t="s">
        <v>70</v>
      </c>
      <c r="D62" s="44"/>
      <c r="E62" s="44"/>
      <c r="F62" s="45">
        <f>K68</f>
        <v>18</v>
      </c>
      <c r="G62" s="45">
        <f>B62*F62</f>
        <v>27000</v>
      </c>
      <c r="H62" s="44" t="s">
        <v>72</v>
      </c>
      <c r="I62" s="52" t="s">
        <v>28</v>
      </c>
      <c r="J62" s="53"/>
      <c r="K62" s="36" t="s">
        <v>2</v>
      </c>
    </row>
    <row r="63" spans="1:11" ht="28.5" x14ac:dyDescent="0.2">
      <c r="A63" s="24" t="s">
        <v>73</v>
      </c>
      <c r="B63" s="43">
        <f>Question!B21</f>
        <v>1500</v>
      </c>
      <c r="C63" s="46" t="s">
        <v>21</v>
      </c>
      <c r="D63" s="44">
        <f>Question!C10</f>
        <v>6</v>
      </c>
      <c r="E63" s="43">
        <f>B63*D63</f>
        <v>9000</v>
      </c>
      <c r="F63" s="44" t="s">
        <v>74</v>
      </c>
      <c r="G63" s="44"/>
      <c r="H63" s="44"/>
      <c r="I63" s="37" t="s">
        <v>71</v>
      </c>
      <c r="J63" s="6"/>
      <c r="K63" s="38">
        <f>Question!B22</f>
        <v>64</v>
      </c>
    </row>
    <row r="64" spans="1:11" ht="28.5" x14ac:dyDescent="0.2">
      <c r="A64" s="24" t="s">
        <v>77</v>
      </c>
      <c r="B64" s="43">
        <f>E63</f>
        <v>9000</v>
      </c>
      <c r="C64" s="47" t="s">
        <v>75</v>
      </c>
      <c r="D64" s="44">
        <f>Question!B10</f>
        <v>2</v>
      </c>
      <c r="E64" s="46" t="s">
        <v>21</v>
      </c>
      <c r="F64" s="45">
        <f>C17</f>
        <v>4</v>
      </c>
      <c r="G64" s="45">
        <f>B64/D64*F64</f>
        <v>18000</v>
      </c>
      <c r="H64" s="44" t="s">
        <v>76</v>
      </c>
      <c r="I64" s="37" t="s">
        <v>30</v>
      </c>
      <c r="J64" s="6"/>
      <c r="K64" s="38"/>
    </row>
    <row r="65" spans="1:11" ht="28.5" x14ac:dyDescent="0.2">
      <c r="A65" s="24" t="s">
        <v>78</v>
      </c>
      <c r="B65" s="44"/>
      <c r="C65" s="44"/>
      <c r="D65" s="44"/>
      <c r="E65" s="44"/>
      <c r="F65" s="44"/>
      <c r="G65" s="51">
        <f>G62-G64</f>
        <v>9000</v>
      </c>
      <c r="H65" s="44"/>
      <c r="I65" s="37" t="s">
        <v>31</v>
      </c>
      <c r="J65" s="6">
        <f t="shared" ref="J65:K67" si="4">D14</f>
        <v>8</v>
      </c>
      <c r="K65" s="38"/>
    </row>
    <row r="66" spans="1:11" ht="15" x14ac:dyDescent="0.25">
      <c r="A66" s="4"/>
      <c r="G66" s="2" t="s">
        <v>79</v>
      </c>
      <c r="I66" s="37" t="s">
        <v>32</v>
      </c>
      <c r="J66" s="6">
        <f t="shared" si="4"/>
        <v>36</v>
      </c>
      <c r="K66" s="38"/>
    </row>
    <row r="67" spans="1:11" ht="28.5" x14ac:dyDescent="0.2">
      <c r="A67" s="4"/>
      <c r="I67" s="37" t="s">
        <v>33</v>
      </c>
      <c r="J67" s="23">
        <f t="shared" si="4"/>
        <v>2</v>
      </c>
      <c r="K67" s="39">
        <f t="shared" si="4"/>
        <v>46</v>
      </c>
    </row>
    <row r="68" spans="1:11" ht="29.25" thickBot="1" x14ac:dyDescent="0.25">
      <c r="A68" s="30"/>
      <c r="I68" s="40" t="s">
        <v>34</v>
      </c>
      <c r="J68" s="41"/>
      <c r="K68" s="42">
        <f>K63-K67</f>
        <v>18</v>
      </c>
    </row>
    <row r="69" spans="1:11" x14ac:dyDescent="0.2">
      <c r="A69" s="4"/>
    </row>
    <row r="70" spans="1:11" x14ac:dyDescent="0.2">
      <c r="A70" s="4"/>
    </row>
  </sheetData>
  <mergeCells count="3">
    <mergeCell ref="I62:J62"/>
    <mergeCell ref="D58:E58"/>
    <mergeCell ref="D59:E59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2021-11-29T09:50:15Z</dcterms:created>
  <dcterms:modified xsi:type="dcterms:W3CDTF">2022-12-02T15:11:01Z</dcterms:modified>
</cp:coreProperties>
</file>