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qanow-my.sharepoint.com/personal/diane_santana_sqa_org_uk/Documents/Documents/Accounts/H Resource pack in Excel/"/>
    </mc:Choice>
  </mc:AlternateContent>
  <xr:revisionPtr revIDLastSave="384" documentId="8_{08D26953-6178-43ED-B7C3-6BB633FD87EA}" xr6:coauthVersionLast="47" xr6:coauthVersionMax="47" xr10:uidLastSave="{342EEB68-87D8-4C92-B6DD-BAB3D12CA791}"/>
  <bookViews>
    <workbookView xWindow="-120" yWindow="-120" windowWidth="24240" windowHeight="13140" activeTab="1" xr2:uid="{31E6B2B1-0E4C-4E4B-893C-0EA3D7154794}"/>
  </bookViews>
  <sheets>
    <sheet name="Question" sheetId="1" r:id="rId1"/>
    <sheet name="Answer" sheetId="2" r:id="rId2"/>
  </sheets>
  <definedNames>
    <definedName name="CORPTAX">Question!$B$17</definedName>
    <definedName name="OPPROFIT">Question!$B$16</definedName>
    <definedName name="RETAINEDPROFIT">Question!$B$18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0" i="2" l="1"/>
  <c r="F65" i="2"/>
  <c r="D65" i="2"/>
  <c r="B65" i="2"/>
  <c r="F57" i="2"/>
  <c r="D57" i="2"/>
  <c r="B57" i="2"/>
  <c r="F50" i="2"/>
  <c r="D50" i="2"/>
  <c r="B49" i="2"/>
  <c r="B53" i="2" s="1"/>
  <c r="B58" i="2" s="1"/>
  <c r="F42" i="2"/>
  <c r="D42" i="2"/>
  <c r="B42" i="2"/>
  <c r="F35" i="2"/>
  <c r="D35" i="2"/>
  <c r="B35" i="2"/>
  <c r="F26" i="2"/>
  <c r="F22" i="2"/>
  <c r="B28" i="2"/>
  <c r="B29" i="2" s="1"/>
  <c r="B41" i="2" s="1"/>
  <c r="B44" i="2" s="1"/>
  <c r="B64" i="2" s="1"/>
  <c r="B67" i="2" s="1"/>
  <c r="B26" i="2"/>
  <c r="B24" i="2"/>
  <c r="B25" i="2" s="1"/>
  <c r="F21" i="2"/>
  <c r="D26" i="2"/>
  <c r="D22" i="2"/>
  <c r="B22" i="2"/>
  <c r="D21" i="2"/>
  <c r="B21" i="2"/>
  <c r="D6" i="2"/>
  <c r="D7" i="2"/>
  <c r="B7" i="2"/>
  <c r="B14" i="2"/>
  <c r="C13" i="2"/>
  <c r="B13" i="2"/>
  <c r="F7" i="2"/>
  <c r="G6" i="2"/>
  <c r="F6" i="2"/>
  <c r="E6" i="2"/>
  <c r="C6" i="2"/>
  <c r="B6" i="2"/>
  <c r="B60" i="2" l="1"/>
  <c r="B34" i="2"/>
  <c r="B37" i="2" s="1"/>
  <c r="F23" i="2"/>
  <c r="F24" i="2" s="1"/>
  <c r="F25" i="2" s="1"/>
  <c r="F27" i="2" s="1"/>
  <c r="F49" i="2" s="1"/>
  <c r="F53" i="2" s="1"/>
  <c r="F58" i="2" s="1"/>
  <c r="F60" i="2" s="1"/>
  <c r="D23" i="2"/>
  <c r="D24" i="2" s="1"/>
  <c r="D25" i="2" s="1"/>
  <c r="D27" i="2" s="1"/>
  <c r="D49" i="2" s="1"/>
  <c r="D53" i="2" s="1"/>
  <c r="D58" i="2" s="1"/>
  <c r="D60" i="2" s="1"/>
  <c r="D9" i="2"/>
  <c r="B16" i="2"/>
  <c r="B9" i="2"/>
  <c r="F9" i="2"/>
  <c r="F28" i="2" l="1"/>
  <c r="F29" i="2" s="1"/>
  <c r="D28" i="2"/>
  <c r="D29" i="2" s="1"/>
  <c r="D34" i="2" l="1"/>
  <c r="D37" i="2" s="1"/>
  <c r="D41" i="2"/>
  <c r="D44" i="2" s="1"/>
  <c r="D64" i="2" s="1"/>
  <c r="D67" i="2" s="1"/>
  <c r="F34" i="2"/>
  <c r="F37" i="2" s="1"/>
  <c r="F41" i="2"/>
  <c r="F44" i="2" s="1"/>
  <c r="F64" i="2" s="1"/>
  <c r="F67" i="2" s="1"/>
</calcChain>
</file>

<file path=xl/sharedStrings.xml><?xml version="1.0" encoding="utf-8"?>
<sst xmlns="http://schemas.openxmlformats.org/spreadsheetml/2006/main" count="75" uniqueCount="45">
  <si>
    <t xml:space="preserve">Orion plc, Mercury plc and Saturn plc </t>
  </si>
  <si>
    <t>Orion plc</t>
  </si>
  <si>
    <t>Mercury plc</t>
  </si>
  <si>
    <t>Saturn plc</t>
  </si>
  <si>
    <t>Authorised Share Equity</t>
  </si>
  <si>
    <t>Ordinary Shares of £0·50 each</t>
  </si>
  <si>
    <t>10% Preference Shares of £1 each</t>
  </si>
  <si>
    <t>8% Debentures</t>
  </si>
  <si>
    <t>Issued Share Equity</t>
  </si>
  <si>
    <t>1.    earned a Profit for the Year of £150,000</t>
  </si>
  <si>
    <t>2.    estimated corporation tax at the rate of 25%</t>
  </si>
  <si>
    <t>3.    retained 20% of their profit within the company</t>
  </si>
  <si>
    <t>Current Gearing Ratio for issued Equity</t>
  </si>
  <si>
    <t>Preference Shares + Debentures</t>
  </si>
  <si>
    <t>Ordinary Shares</t>
  </si>
  <si>
    <t>:1</t>
  </si>
  <si>
    <t>Operating Profit</t>
  </si>
  <si>
    <t>Less Debenture Interest</t>
  </si>
  <si>
    <t>Less Corporation Tax (25%)</t>
  </si>
  <si>
    <t>Profit for the Year after Tax</t>
  </si>
  <si>
    <t>Less Preference Dividends (10%)</t>
  </si>
  <si>
    <t>Profit available to Ord. Shareholders</t>
  </si>
  <si>
    <t>Retained Profit (20%)</t>
  </si>
  <si>
    <t>Total percentage Dividend to be paid to Shareholders</t>
  </si>
  <si>
    <t>Total Dividend Paid × 100</t>
  </si>
  <si>
    <t>x 100</t>
  </si>
  <si>
    <t>Ordinary Share Equity</t>
  </si>
  <si>
    <t>x100</t>
  </si>
  <si>
    <t>Total Dividend Paid to Ordinary Shareholders:</t>
  </si>
  <si>
    <t>Ordinary Dividend per Share = Total Dividend/Number of Ordinary Shares</t>
  </si>
  <si>
    <t>Total Dividend</t>
  </si>
  <si>
    <t>No of Ordinary Shares</t>
  </si>
  <si>
    <t>Ordinary Dividend per share</t>
  </si>
  <si>
    <t>Earnings per Share</t>
  </si>
  <si>
    <t>Price Earnings Ratio</t>
  </si>
  <si>
    <t>Market Price per Share</t>
  </si>
  <si>
    <t>Dividend Yield</t>
  </si>
  <si>
    <t>Ordinary Dividend per Share × 100</t>
  </si>
  <si>
    <t xml:space="preserve">Profit for the Year after Tax − Preference Dividends </t>
  </si>
  <si>
    <t>Number of Ordinary Shares</t>
  </si>
  <si>
    <t>per share</t>
  </si>
  <si>
    <t>times</t>
  </si>
  <si>
    <r>
      <t>Profit Available for Distribution to Ordinary Shareholders</t>
    </r>
    <r>
      <rPr>
        <sz val="11"/>
        <color rgb="FF000000"/>
        <rFont val="Arial"/>
        <family val="2"/>
      </rPr>
      <t>:</t>
    </r>
  </si>
  <si>
    <r>
      <t xml:space="preserve">At 31 December Year 5 </t>
    </r>
    <r>
      <rPr>
        <b/>
        <sz val="12"/>
        <color theme="1"/>
        <rFont val="Arial"/>
        <family val="2"/>
      </rPr>
      <t>each</t>
    </r>
    <r>
      <rPr>
        <sz val="12"/>
        <color theme="1"/>
        <rFont val="Arial"/>
        <family val="2"/>
      </rPr>
      <t xml:space="preserve"> company had:</t>
    </r>
  </si>
  <si>
    <t>The market price of each ordinary share at 31 December Year 5 was as follows: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</si>
</sst>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£&quot;#,##0;[Red]\-&quot;£&quot;#,##0"/>
    <numFmt numFmtId="43" formatCode="_-* #,##0.00_-;\-* #,##0.00_-;_-* &quot;-&quot;??_-;_-@_-"/>
    <numFmt numFmtId="164" formatCode="_-* #,##0_-;\-* #,##0_-;_-* &quot;-&quot;??_-;_-@_-"/>
    <numFmt numFmtId="165" formatCode="&quot;£&quot;#,##0.0000;[Red]\-&quot;£&quot;#,##0.0000"/>
    <numFmt numFmtId="168" formatCode="&quot;£&quot;#,##0.00"/>
    <numFmt numFmtId="169" formatCode="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Calibri"/>
      <family val="2"/>
      <scheme val="minor"/>
    </font>
    <font>
      <b/>
      <sz val="16"/>
      <color theme="1"/>
      <name val="Arial"/>
      <family val="2"/>
    </font>
    <font>
      <b/>
      <sz val="16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Calibri"/>
      <family val="2"/>
      <scheme val="minor"/>
    </font>
    <font>
      <sz val="11"/>
      <color theme="1"/>
      <name val="Times New Roman"/>
      <family val="1"/>
    </font>
    <font>
      <sz val="8"/>
      <name val="Calibri"/>
      <family val="2"/>
      <scheme val="minor"/>
    </font>
    <font>
      <u/>
      <sz val="11"/>
      <color theme="1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u/>
      <sz val="11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1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6" fontId="2" fillId="0" borderId="4" xfId="0" applyNumberFormat="1" applyFont="1" applyBorder="1" applyAlignment="1">
      <alignment horizontal="right" vertical="center" wrapText="1"/>
    </xf>
    <xf numFmtId="0" fontId="7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3" fontId="2" fillId="0" borderId="4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 indent="2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 indent="2"/>
    </xf>
    <xf numFmtId="6" fontId="3" fillId="0" borderId="0" xfId="0" applyNumberFormat="1" applyFont="1"/>
    <xf numFmtId="9" fontId="3" fillId="0" borderId="0" xfId="0" applyNumberFormat="1" applyFont="1"/>
    <xf numFmtId="0" fontId="3" fillId="0" borderId="1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9" fillId="0" borderId="0" xfId="0" applyFont="1"/>
    <xf numFmtId="0" fontId="10" fillId="0" borderId="0" xfId="0" applyFont="1" applyAlignment="1">
      <alignment vertical="center"/>
    </xf>
    <xf numFmtId="9" fontId="2" fillId="0" borderId="0" xfId="0" applyNumberFormat="1" applyFont="1"/>
    <xf numFmtId="168" fontId="3" fillId="0" borderId="2" xfId="0" applyNumberFormat="1" applyFont="1" applyBorder="1" applyAlignment="1">
      <alignment vertical="center" wrapText="1"/>
    </xf>
    <xf numFmtId="168" fontId="3" fillId="0" borderId="4" xfId="0" applyNumberFormat="1" applyFont="1" applyBorder="1" applyAlignment="1">
      <alignment vertical="center" wrapText="1"/>
    </xf>
    <xf numFmtId="168" fontId="0" fillId="0" borderId="0" xfId="0" applyNumberFormat="1"/>
    <xf numFmtId="168" fontId="4" fillId="0" borderId="0" xfId="0" applyNumberFormat="1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6" fontId="2" fillId="0" borderId="0" xfId="0" applyNumberFormat="1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164" fontId="2" fillId="0" borderId="5" xfId="1" applyNumberFormat="1" applyFont="1" applyBorder="1" applyAlignment="1">
      <alignment horizontal="center" vertical="center" wrapText="1"/>
    </xf>
    <xf numFmtId="164" fontId="2" fillId="0" borderId="5" xfId="1" applyNumberFormat="1" applyFont="1" applyBorder="1" applyAlignment="1">
      <alignment vertical="center"/>
    </xf>
    <xf numFmtId="0" fontId="2" fillId="0" borderId="0" xfId="0" applyFont="1" applyAlignment="1">
      <alignment vertical="center" wrapText="1"/>
    </xf>
    <xf numFmtId="164" fontId="2" fillId="0" borderId="0" xfId="0" applyNumberFormat="1" applyFont="1"/>
    <xf numFmtId="0" fontId="0" fillId="0" borderId="0" xfId="0" applyAlignment="1">
      <alignment vertical="center" wrapText="1"/>
    </xf>
    <xf numFmtId="0" fontId="13" fillId="0" borderId="0" xfId="0" applyFont="1" applyAlignment="1">
      <alignment vertical="center" wrapText="1"/>
    </xf>
    <xf numFmtId="0" fontId="14" fillId="0" borderId="0" xfId="0" applyFont="1" applyAlignment="1">
      <alignment vertical="center" wrapText="1"/>
    </xf>
    <xf numFmtId="6" fontId="14" fillId="0" borderId="0" xfId="0" applyNumberFormat="1" applyFont="1" applyAlignment="1">
      <alignment horizontal="right" vertical="center" wrapText="1"/>
    </xf>
    <xf numFmtId="6" fontId="14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6" fontId="14" fillId="0" borderId="5" xfId="0" applyNumberFormat="1" applyFont="1" applyBorder="1" applyAlignment="1">
      <alignment horizontal="right" vertical="center" wrapText="1"/>
    </xf>
    <xf numFmtId="0" fontId="14" fillId="0" borderId="5" xfId="0" applyFont="1" applyBorder="1" applyAlignment="1">
      <alignment horizontal="right" vertical="center"/>
    </xf>
    <xf numFmtId="6" fontId="14" fillId="0" borderId="5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right" vertical="center"/>
    </xf>
    <xf numFmtId="6" fontId="2" fillId="0" borderId="5" xfId="0" applyNumberFormat="1" applyFont="1" applyBorder="1" applyAlignment="1">
      <alignment vertical="center" wrapText="1"/>
    </xf>
    <xf numFmtId="6" fontId="14" fillId="0" borderId="6" xfId="0" applyNumberFormat="1" applyFont="1" applyBorder="1" applyAlignment="1">
      <alignment vertical="center" wrapText="1"/>
    </xf>
    <xf numFmtId="6" fontId="14" fillId="0" borderId="0" xfId="0" applyNumberFormat="1" applyFont="1" applyAlignment="1">
      <alignment vertical="center" wrapText="1"/>
    </xf>
    <xf numFmtId="0" fontId="15" fillId="0" borderId="0" xfId="0" applyFont="1" applyAlignment="1">
      <alignment vertical="center" wrapText="1"/>
    </xf>
    <xf numFmtId="6" fontId="15" fillId="0" borderId="0" xfId="0" applyNumberFormat="1" applyFont="1" applyAlignment="1">
      <alignment horizontal="right" vertical="center" wrapText="1"/>
    </xf>
    <xf numFmtId="3" fontId="14" fillId="0" borderId="0" xfId="0" applyNumberFormat="1" applyFont="1" applyAlignment="1">
      <alignment horizontal="right" vertical="center" wrapText="1"/>
    </xf>
    <xf numFmtId="10" fontId="14" fillId="0" borderId="0" xfId="2" applyNumberFormat="1" applyFont="1" applyAlignment="1">
      <alignment horizontal="right" vertical="center" wrapText="1"/>
    </xf>
    <xf numFmtId="0" fontId="14" fillId="0" borderId="0" xfId="0" applyFont="1" applyAlignment="1">
      <alignment horizontal="right" vertical="center" wrapText="1"/>
    </xf>
    <xf numFmtId="3" fontId="14" fillId="0" borderId="0" xfId="0" applyNumberFormat="1" applyFont="1" applyAlignment="1">
      <alignment vertical="center" wrapText="1"/>
    </xf>
    <xf numFmtId="165" fontId="14" fillId="0" borderId="0" xfId="0" applyNumberFormat="1" applyFont="1" applyAlignment="1">
      <alignment vertical="center" wrapText="1"/>
    </xf>
    <xf numFmtId="0" fontId="14" fillId="0" borderId="5" xfId="0" applyFont="1" applyBorder="1" applyAlignment="1">
      <alignment vertical="center" wrapText="1"/>
    </xf>
    <xf numFmtId="0" fontId="14" fillId="0" borderId="0" xfId="0" applyFont="1" applyAlignment="1">
      <alignment horizontal="center" vertical="center" wrapText="1"/>
    </xf>
    <xf numFmtId="168" fontId="14" fillId="0" borderId="5" xfId="0" applyNumberFormat="1" applyFont="1" applyBorder="1" applyAlignment="1">
      <alignment horizontal="right" vertical="center" wrapText="1"/>
    </xf>
    <xf numFmtId="0" fontId="14" fillId="0" borderId="5" xfId="0" applyFont="1" applyBorder="1" applyAlignment="1">
      <alignment horizontal="right" vertical="center" wrapText="1"/>
    </xf>
    <xf numFmtId="4" fontId="14" fillId="0" borderId="0" xfId="0" applyNumberFormat="1" applyFont="1" applyAlignment="1">
      <alignment vertical="center" wrapText="1"/>
    </xf>
    <xf numFmtId="2" fontId="2" fillId="0" borderId="0" xfId="0" applyNumberFormat="1" applyFont="1"/>
    <xf numFmtId="165" fontId="14" fillId="0" borderId="5" xfId="0" applyNumberFormat="1" applyFont="1" applyBorder="1" applyAlignment="1">
      <alignment vertical="center" wrapText="1"/>
    </xf>
    <xf numFmtId="0" fontId="2" fillId="0" borderId="0" xfId="0" applyFont="1" applyAlignment="1">
      <alignment vertical="top" wrapText="1"/>
    </xf>
    <xf numFmtId="0" fontId="13" fillId="0" borderId="0" xfId="0" applyFont="1" applyAlignment="1">
      <alignment horizontal="center" vertical="center"/>
    </xf>
    <xf numFmtId="0" fontId="0" fillId="0" borderId="0" xfId="0" applyAlignment="1">
      <alignment vertical="top" wrapText="1"/>
    </xf>
    <xf numFmtId="0" fontId="2" fillId="0" borderId="5" xfId="0" applyFont="1" applyBorder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3" fillId="0" borderId="0" xfId="0" applyFont="1" applyAlignment="1">
      <alignment horizontal="left" vertical="center" wrapText="1"/>
    </xf>
    <xf numFmtId="0" fontId="13" fillId="0" borderId="0" xfId="0" applyFont="1" applyAlignment="1">
      <alignment vertical="center" wrapText="1"/>
    </xf>
    <xf numFmtId="0" fontId="13" fillId="0" borderId="0" xfId="0" applyFont="1" applyAlignment="1">
      <alignment horizontal="right" vertical="center"/>
    </xf>
    <xf numFmtId="164" fontId="2" fillId="0" borderId="0" xfId="1" applyNumberFormat="1" applyFont="1" applyBorder="1" applyAlignment="1">
      <alignment horizontal="center" wrapText="1"/>
    </xf>
    <xf numFmtId="3" fontId="2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 wrapText="1"/>
    </xf>
    <xf numFmtId="3" fontId="14" fillId="0" borderId="5" xfId="0" applyNumberFormat="1" applyFont="1" applyBorder="1" applyAlignment="1">
      <alignment horizontal="right" vertical="center"/>
    </xf>
    <xf numFmtId="0" fontId="13" fillId="0" borderId="0" xfId="0" applyFont="1" applyAlignment="1">
      <alignment horizontal="right" vertical="center" wrapText="1"/>
    </xf>
    <xf numFmtId="165" fontId="14" fillId="0" borderId="5" xfId="0" applyNumberFormat="1" applyFont="1" applyBorder="1" applyAlignment="1">
      <alignment horizontal="right" vertical="center" wrapText="1"/>
    </xf>
    <xf numFmtId="169" fontId="14" fillId="0" borderId="0" xfId="0" applyNumberFormat="1" applyFont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0" fillId="0" borderId="0" xfId="0" applyBorder="1"/>
    <xf numFmtId="168" fontId="0" fillId="0" borderId="0" xfId="0" applyNumberFormat="1" applyBorder="1"/>
    <xf numFmtId="165" fontId="14" fillId="0" borderId="0" xfId="0" applyNumberFormat="1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E45643-D32E-40BB-9F53-BB3003F75A9C}">
  <dimension ref="A1:E25"/>
  <sheetViews>
    <sheetView topLeftCell="A3" workbookViewId="0">
      <selection activeCell="A27" sqref="A27"/>
    </sheetView>
  </sheetViews>
  <sheetFormatPr defaultRowHeight="15" x14ac:dyDescent="0.25"/>
  <cols>
    <col min="1" max="1" width="52.140625" customWidth="1"/>
    <col min="2" max="2" width="18.85546875" customWidth="1"/>
    <col min="3" max="4" width="12.42578125" bestFit="1" customWidth="1"/>
  </cols>
  <sheetData>
    <row r="1" spans="1:5" s="5" customFormat="1" ht="21" x14ac:dyDescent="0.35">
      <c r="A1" s="4" t="s">
        <v>0</v>
      </c>
    </row>
    <row r="2" spans="1:5" ht="15.75" thickBot="1" x14ac:dyDescent="0.3"/>
    <row r="3" spans="1:5" ht="30.75" thickBot="1" x14ac:dyDescent="0.3">
      <c r="A3" s="6"/>
      <c r="B3" s="7" t="s">
        <v>1</v>
      </c>
      <c r="C3" s="7" t="s">
        <v>2</v>
      </c>
      <c r="D3" s="7" t="s">
        <v>3</v>
      </c>
      <c r="E3" s="1"/>
    </row>
    <row r="4" spans="1:5" ht="15.75" thickBot="1" x14ac:dyDescent="0.3">
      <c r="A4" s="8"/>
      <c r="B4" s="9"/>
      <c r="C4" s="9"/>
      <c r="D4" s="9"/>
      <c r="E4" s="1"/>
    </row>
    <row r="5" spans="1:5" ht="15.75" thickBot="1" x14ac:dyDescent="0.3">
      <c r="A5" s="10" t="s">
        <v>4</v>
      </c>
      <c r="B5" s="11"/>
      <c r="C5" s="11"/>
      <c r="D5" s="11"/>
      <c r="E5" s="1"/>
    </row>
    <row r="6" spans="1:5" ht="15.75" thickBot="1" x14ac:dyDescent="0.3">
      <c r="A6" s="8" t="s">
        <v>5</v>
      </c>
      <c r="B6" s="12">
        <v>1000000</v>
      </c>
      <c r="C6" s="12">
        <v>1000000</v>
      </c>
      <c r="D6" s="12">
        <v>1000000</v>
      </c>
      <c r="E6" s="1"/>
    </row>
    <row r="7" spans="1:5" ht="15.75" thickBot="1" x14ac:dyDescent="0.3">
      <c r="A7" s="8" t="s">
        <v>6</v>
      </c>
      <c r="B7" s="12">
        <v>500000</v>
      </c>
      <c r="C7" s="12">
        <v>300000</v>
      </c>
      <c r="D7" s="12">
        <v>300000</v>
      </c>
      <c r="E7" s="22">
        <v>0.1</v>
      </c>
    </row>
    <row r="8" spans="1:5" ht="21" customHeight="1" thickBot="1" x14ac:dyDescent="0.3">
      <c r="A8" s="8" t="s">
        <v>7</v>
      </c>
      <c r="B8" s="12">
        <v>500000</v>
      </c>
      <c r="C8" s="12">
        <v>300000</v>
      </c>
      <c r="D8" s="12">
        <v>200000</v>
      </c>
      <c r="E8" s="22">
        <v>0.08</v>
      </c>
    </row>
    <row r="9" spans="1:5" ht="15.75" thickBot="1" x14ac:dyDescent="0.3">
      <c r="A9" s="10" t="s">
        <v>8</v>
      </c>
      <c r="B9" s="12"/>
      <c r="C9" s="12"/>
      <c r="D9" s="12"/>
      <c r="E9" s="1"/>
    </row>
    <row r="10" spans="1:5" ht="15.75" thickBot="1" x14ac:dyDescent="0.3">
      <c r="A10" s="8" t="s">
        <v>5</v>
      </c>
      <c r="B10" s="12">
        <v>500000</v>
      </c>
      <c r="C10" s="12">
        <v>800000</v>
      </c>
      <c r="D10" s="12">
        <v>400000</v>
      </c>
      <c r="E10" s="1"/>
    </row>
    <row r="11" spans="1:5" ht="15.75" thickBot="1" x14ac:dyDescent="0.3">
      <c r="A11" s="8" t="s">
        <v>6</v>
      </c>
      <c r="B11" s="12">
        <v>500000</v>
      </c>
      <c r="C11" s="12">
        <v>200000</v>
      </c>
      <c r="D11" s="12">
        <v>200000</v>
      </c>
      <c r="E11" s="22">
        <v>0.1</v>
      </c>
    </row>
    <row r="12" spans="1:5" ht="15.75" thickBot="1" x14ac:dyDescent="0.3">
      <c r="A12" s="8" t="s">
        <v>7</v>
      </c>
      <c r="B12" s="12">
        <v>500000</v>
      </c>
      <c r="C12" s="12">
        <v>300000</v>
      </c>
      <c r="D12" s="12">
        <v>200000</v>
      </c>
      <c r="E12" s="22">
        <v>0.08</v>
      </c>
    </row>
    <row r="14" spans="1:5" ht="15.75" x14ac:dyDescent="0.25">
      <c r="A14" s="14" t="s">
        <v>43</v>
      </c>
      <c r="B14" s="2"/>
      <c r="C14" s="2"/>
      <c r="D14" s="2"/>
    </row>
    <row r="15" spans="1:5" ht="15.75" x14ac:dyDescent="0.25">
      <c r="A15" s="15"/>
      <c r="B15" s="2"/>
      <c r="C15" s="2"/>
      <c r="D15" s="2"/>
    </row>
    <row r="16" spans="1:5" ht="15.75" x14ac:dyDescent="0.25">
      <c r="A16" s="14" t="s">
        <v>9</v>
      </c>
      <c r="B16" s="16">
        <v>150000</v>
      </c>
      <c r="C16" s="2"/>
      <c r="D16" s="2"/>
    </row>
    <row r="17" spans="1:4" ht="15.75" x14ac:dyDescent="0.25">
      <c r="A17" s="14" t="s">
        <v>10</v>
      </c>
      <c r="B17" s="17">
        <v>0.25</v>
      </c>
      <c r="C17" s="2"/>
      <c r="D17" s="2"/>
    </row>
    <row r="18" spans="1:4" ht="15.75" x14ac:dyDescent="0.25">
      <c r="A18" s="14" t="s">
        <v>11</v>
      </c>
      <c r="B18" s="17">
        <v>0.2</v>
      </c>
      <c r="C18" s="2"/>
      <c r="D18" s="2"/>
    </row>
    <row r="19" spans="1:4" ht="15.75" x14ac:dyDescent="0.25">
      <c r="A19" s="2"/>
      <c r="B19" s="2"/>
      <c r="C19" s="2"/>
      <c r="D19" s="2"/>
    </row>
    <row r="20" spans="1:4" ht="15.75" x14ac:dyDescent="0.25">
      <c r="A20" s="14" t="s">
        <v>44</v>
      </c>
      <c r="B20" s="3"/>
      <c r="C20" s="2"/>
      <c r="D20" s="2"/>
    </row>
    <row r="21" spans="1:4" ht="16.5" thickBot="1" x14ac:dyDescent="0.3">
      <c r="A21" s="15"/>
      <c r="B21" s="3"/>
      <c r="C21" s="2"/>
      <c r="D21" s="2"/>
    </row>
    <row r="22" spans="1:4" ht="16.5" thickBot="1" x14ac:dyDescent="0.3">
      <c r="A22" s="18" t="s">
        <v>1</v>
      </c>
      <c r="B22" s="23">
        <v>0.7</v>
      </c>
      <c r="C22" s="2"/>
      <c r="D22" s="2"/>
    </row>
    <row r="23" spans="1:4" ht="16.5" thickBot="1" x14ac:dyDescent="0.3">
      <c r="A23" s="19" t="s">
        <v>2</v>
      </c>
      <c r="B23" s="24">
        <v>0.6</v>
      </c>
      <c r="C23" s="2"/>
      <c r="D23" s="2"/>
    </row>
    <row r="24" spans="1:4" ht="16.5" thickBot="1" x14ac:dyDescent="0.3">
      <c r="A24" s="19" t="s">
        <v>3</v>
      </c>
      <c r="B24" s="24">
        <v>0.8</v>
      </c>
      <c r="C24" s="2"/>
      <c r="D24" s="2"/>
    </row>
    <row r="25" spans="1:4" ht="15.75" x14ac:dyDescent="0.25">
      <c r="A25" s="13"/>
      <c r="B25" s="25"/>
      <c r="C25" s="2"/>
      <c r="D25" s="2"/>
    </row>
  </sheetData>
  <pageMargins left="0.7" right="0.7" top="0.75" bottom="0.75" header="0.3" footer="0.3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4A2BD5-B83F-477F-9771-2C125575E4F8}">
  <dimension ref="A1:T71"/>
  <sheetViews>
    <sheetView tabSelected="1" topLeftCell="A56" workbookViewId="0">
      <selection activeCell="G64" sqref="G64:G65"/>
    </sheetView>
  </sheetViews>
  <sheetFormatPr defaultColWidth="9.140625" defaultRowHeight="15.75" x14ac:dyDescent="0.25"/>
  <cols>
    <col min="1" max="1" width="30.28515625" style="3" customWidth="1"/>
    <col min="2" max="2" width="12.5703125" style="3" customWidth="1"/>
    <col min="3" max="3" width="11.28515625" style="3" bestFit="1" customWidth="1"/>
    <col min="4" max="4" width="13.28515625" style="3" customWidth="1"/>
    <col min="5" max="5" width="11.28515625" style="3" bestFit="1" customWidth="1"/>
    <col min="6" max="6" width="12.5703125" style="3" customWidth="1"/>
    <col min="7" max="7" width="12.7109375" style="3" bestFit="1" customWidth="1"/>
    <col min="8" max="8" width="9.140625" style="3"/>
    <col min="9" max="9" width="11.28515625" style="3" customWidth="1"/>
    <col min="10" max="16384" width="9.140625" style="3"/>
  </cols>
  <sheetData>
    <row r="1" spans="1:20" s="5" customFormat="1" ht="21" x14ac:dyDescent="0.35">
      <c r="A1" s="4" t="s">
        <v>0</v>
      </c>
    </row>
    <row r="2" spans="1:20" s="20" customFormat="1" ht="15" x14ac:dyDescent="0.25">
      <c r="A2" s="1"/>
      <c r="B2" s="1"/>
      <c r="C2" s="1"/>
      <c r="D2" s="1"/>
      <c r="E2" s="1"/>
      <c r="F2" s="1"/>
      <c r="G2" s="1"/>
      <c r="H2"/>
      <c r="I2"/>
      <c r="J2"/>
      <c r="K2"/>
      <c r="L2"/>
      <c r="M2"/>
      <c r="N2"/>
      <c r="O2"/>
      <c r="P2"/>
      <c r="Q2"/>
      <c r="R2"/>
      <c r="S2"/>
      <c r="T2"/>
    </row>
    <row r="3" spans="1:20" s="20" customFormat="1" ht="15" x14ac:dyDescent="0.25">
      <c r="A3" s="76" t="s">
        <v>12</v>
      </c>
      <c r="B3" s="76"/>
      <c r="C3" s="76"/>
      <c r="D3" s="76"/>
      <c r="E3" s="76"/>
      <c r="F3" s="27"/>
      <c r="G3" s="1"/>
      <c r="H3"/>
      <c r="I3"/>
      <c r="J3"/>
      <c r="K3"/>
      <c r="L3"/>
      <c r="M3"/>
      <c r="N3"/>
      <c r="O3"/>
      <c r="P3"/>
      <c r="Q3"/>
      <c r="R3"/>
      <c r="S3"/>
      <c r="T3"/>
    </row>
    <row r="4" spans="1:20" s="20" customFormat="1" ht="15" x14ac:dyDescent="0.25">
      <c r="A4" s="28"/>
      <c r="B4" s="29"/>
      <c r="C4" s="30"/>
      <c r="D4" s="29"/>
      <c r="E4" s="30"/>
      <c r="F4" s="29"/>
      <c r="G4" s="1"/>
      <c r="H4"/>
      <c r="I4"/>
      <c r="J4"/>
      <c r="K4"/>
      <c r="L4"/>
      <c r="M4"/>
      <c r="N4"/>
      <c r="O4"/>
      <c r="P4"/>
      <c r="Q4"/>
      <c r="R4"/>
      <c r="S4"/>
      <c r="T4"/>
    </row>
    <row r="5" spans="1:20" s="20" customFormat="1" ht="25.5" customHeight="1" x14ac:dyDescent="0.25">
      <c r="A5" s="28"/>
      <c r="B5" s="77" t="s">
        <v>1</v>
      </c>
      <c r="C5" s="77"/>
      <c r="D5" s="77" t="s">
        <v>2</v>
      </c>
      <c r="E5" s="77"/>
      <c r="F5" s="77" t="s">
        <v>3</v>
      </c>
      <c r="G5" s="77"/>
      <c r="H5"/>
      <c r="I5"/>
      <c r="J5"/>
      <c r="K5"/>
      <c r="L5"/>
      <c r="M5"/>
      <c r="N5"/>
      <c r="O5"/>
      <c r="P5"/>
      <c r="Q5"/>
      <c r="R5"/>
      <c r="S5"/>
      <c r="T5"/>
    </row>
    <row r="6" spans="1:20" s="20" customFormat="1" ht="38.25" customHeight="1" x14ac:dyDescent="0.25">
      <c r="A6" s="67" t="s">
        <v>13</v>
      </c>
      <c r="B6" s="31">
        <f>Question!B11</f>
        <v>500000</v>
      </c>
      <c r="C6" s="31">
        <f>Question!B12</f>
        <v>500000</v>
      </c>
      <c r="D6" s="31">
        <f>Question!C11</f>
        <v>200000</v>
      </c>
      <c r="E6" s="31">
        <f>Question!C12</f>
        <v>300000</v>
      </c>
      <c r="F6" s="31">
        <f>Question!D11</f>
        <v>200000</v>
      </c>
      <c r="G6" s="32">
        <f>Question!D12</f>
        <v>200000</v>
      </c>
      <c r="H6"/>
      <c r="I6"/>
      <c r="J6"/>
      <c r="K6"/>
      <c r="L6"/>
      <c r="M6"/>
      <c r="N6"/>
      <c r="O6"/>
      <c r="P6"/>
      <c r="Q6"/>
      <c r="R6"/>
      <c r="S6"/>
      <c r="T6"/>
    </row>
    <row r="7" spans="1:20" s="20" customFormat="1" ht="15" x14ac:dyDescent="0.25">
      <c r="A7" s="28" t="s">
        <v>14</v>
      </c>
      <c r="B7" s="75">
        <f>Question!B10</f>
        <v>500000</v>
      </c>
      <c r="C7" s="75"/>
      <c r="D7" s="75">
        <f>Question!C10</f>
        <v>800000</v>
      </c>
      <c r="E7" s="75"/>
      <c r="F7" s="75">
        <f>Question!D10</f>
        <v>400000</v>
      </c>
      <c r="G7" s="75"/>
      <c r="H7"/>
      <c r="I7"/>
      <c r="J7"/>
      <c r="K7"/>
      <c r="L7"/>
      <c r="M7"/>
      <c r="N7"/>
      <c r="O7"/>
      <c r="P7"/>
      <c r="Q7"/>
      <c r="R7"/>
      <c r="S7"/>
      <c r="T7"/>
    </row>
    <row r="8" spans="1:20" s="20" customFormat="1" ht="15" x14ac:dyDescent="0.25">
      <c r="A8" s="28"/>
      <c r="B8" s="74"/>
      <c r="C8" s="74"/>
      <c r="D8" s="33"/>
      <c r="E8" s="30"/>
      <c r="F8" s="27"/>
      <c r="G8" s="1"/>
      <c r="H8"/>
      <c r="I8"/>
      <c r="J8"/>
      <c r="K8"/>
      <c r="L8"/>
      <c r="M8"/>
      <c r="N8"/>
      <c r="O8"/>
      <c r="P8"/>
      <c r="Q8"/>
      <c r="R8"/>
      <c r="S8"/>
      <c r="T8"/>
    </row>
    <row r="9" spans="1:20" s="20" customFormat="1" ht="15" x14ac:dyDescent="0.25">
      <c r="A9" s="1"/>
      <c r="B9" s="1">
        <f>(B6+C6)/B7</f>
        <v>2</v>
      </c>
      <c r="C9" s="1" t="s">
        <v>15</v>
      </c>
      <c r="D9" s="1">
        <f>(D6+E6)/D7</f>
        <v>0.625</v>
      </c>
      <c r="E9" s="1" t="s">
        <v>15</v>
      </c>
      <c r="F9" s="1">
        <f>(F6+G6)/F7</f>
        <v>1</v>
      </c>
      <c r="G9" s="1" t="s">
        <v>15</v>
      </c>
      <c r="H9"/>
      <c r="I9"/>
      <c r="J9"/>
      <c r="K9"/>
      <c r="L9"/>
      <c r="M9"/>
      <c r="N9"/>
      <c r="O9"/>
      <c r="P9"/>
      <c r="Q9"/>
      <c r="R9"/>
      <c r="S9"/>
      <c r="T9"/>
    </row>
    <row r="10" spans="1:20" s="20" customFormat="1" ht="15" x14ac:dyDescent="0.25">
      <c r="A10"/>
      <c r="B10"/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</row>
    <row r="11" spans="1:20" s="20" customFormat="1" ht="15" x14ac:dyDescent="0.25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</row>
    <row r="12" spans="1:20" s="20" customFormat="1" ht="15" x14ac:dyDescent="0.25">
      <c r="A12" s="28"/>
      <c r="B12" s="77" t="s">
        <v>1</v>
      </c>
      <c r="C12" s="77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</row>
    <row r="13" spans="1:20" s="20" customFormat="1" ht="28.5" x14ac:dyDescent="0.25">
      <c r="A13" s="68" t="s">
        <v>13</v>
      </c>
      <c r="B13" s="31">
        <f>Question!B11</f>
        <v>500000</v>
      </c>
      <c r="C13" s="31">
        <f>Question!B12</f>
        <v>500000</v>
      </c>
      <c r="D13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</row>
    <row r="14" spans="1:20" s="20" customFormat="1" ht="15" x14ac:dyDescent="0.25">
      <c r="A14" s="28" t="s">
        <v>14</v>
      </c>
      <c r="B14" s="75">
        <f>Question!B6</f>
        <v>1000000</v>
      </c>
      <c r="C14" s="75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</row>
    <row r="15" spans="1:20" s="20" customFormat="1" ht="15" x14ac:dyDescent="0.25">
      <c r="A15" s="1"/>
      <c r="B15" s="1"/>
      <c r="C15" s="1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</row>
    <row r="16" spans="1:20" s="20" customFormat="1" ht="15" x14ac:dyDescent="0.25">
      <c r="A16" s="1"/>
      <c r="B16" s="34">
        <f>(B13+C13)/B14</f>
        <v>1</v>
      </c>
      <c r="C16" s="1" t="s">
        <v>15</v>
      </c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</row>
    <row r="17" spans="1:20" s="20" customFormat="1" ht="15" x14ac:dyDescent="0.25">
      <c r="A17"/>
      <c r="B17"/>
      <c r="C17"/>
      <c r="D17"/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</row>
    <row r="18" spans="1:20" s="20" customFormat="1" ht="15" x14ac:dyDescent="0.25">
      <c r="A18" s="72" t="s">
        <v>42</v>
      </c>
      <c r="B18" s="72"/>
      <c r="C18" s="72"/>
      <c r="D18" s="72"/>
      <c r="E18" s="72"/>
      <c r="F18" s="72"/>
      <c r="G18" s="72"/>
      <c r="H18" s="72"/>
      <c r="I18" s="72"/>
      <c r="J18" s="72"/>
      <c r="K18" s="33"/>
      <c r="L18"/>
      <c r="M18"/>
      <c r="N18"/>
      <c r="O18"/>
      <c r="P18"/>
      <c r="Q18"/>
      <c r="R18"/>
      <c r="S18"/>
      <c r="T18"/>
    </row>
    <row r="19" spans="1:20" x14ac:dyDescent="0.25">
      <c r="A19" s="33"/>
      <c r="B19" s="33"/>
      <c r="C19" s="33"/>
      <c r="D19" s="33"/>
      <c r="E19" s="69"/>
      <c r="F19" s="69"/>
      <c r="G19" s="69"/>
      <c r="H19" s="69"/>
      <c r="I19" s="69"/>
      <c r="J19" s="69"/>
      <c r="K19" s="69"/>
      <c r="L19" s="35"/>
      <c r="M19" s="35"/>
      <c r="N19"/>
      <c r="O19"/>
      <c r="P19"/>
      <c r="Q19"/>
      <c r="R19"/>
      <c r="S19"/>
      <c r="T19"/>
    </row>
    <row r="20" spans="1:20" ht="15.75" customHeight="1" x14ac:dyDescent="0.25">
      <c r="A20" s="33"/>
      <c r="B20" s="36" t="s">
        <v>1</v>
      </c>
      <c r="C20" s="36"/>
      <c r="D20" s="36" t="s">
        <v>2</v>
      </c>
      <c r="E20" s="36"/>
      <c r="F20" s="36" t="s">
        <v>3</v>
      </c>
      <c r="G20" s="36"/>
      <c r="H20" s="36"/>
      <c r="I20" s="36"/>
      <c r="J20" s="36"/>
      <c r="K20" s="36"/>
      <c r="L20" s="36"/>
      <c r="M20" s="36"/>
      <c r="N20"/>
      <c r="O20"/>
      <c r="P20"/>
      <c r="Q20"/>
      <c r="R20"/>
      <c r="S20"/>
      <c r="T20"/>
    </row>
    <row r="21" spans="1:20" x14ac:dyDescent="0.25">
      <c r="A21" s="37" t="s">
        <v>16</v>
      </c>
      <c r="B21" s="38">
        <f>OPPROFIT</f>
        <v>150000</v>
      </c>
      <c r="C21" s="38"/>
      <c r="D21" s="38">
        <f>OPPROFIT</f>
        <v>150000</v>
      </c>
      <c r="E21" s="39"/>
      <c r="F21" s="38">
        <f>OPPROFIT</f>
        <v>150000</v>
      </c>
      <c r="G21" s="38"/>
      <c r="H21" s="40"/>
      <c r="I21" s="39"/>
      <c r="J21" s="39"/>
      <c r="K21" s="40"/>
      <c r="L21" s="41"/>
      <c r="M21"/>
      <c r="N21"/>
      <c r="O21"/>
      <c r="P21"/>
      <c r="Q21"/>
      <c r="R21"/>
      <c r="S21"/>
      <c r="T21"/>
    </row>
    <row r="22" spans="1:20" x14ac:dyDescent="0.25">
      <c r="A22" s="37" t="s">
        <v>17</v>
      </c>
      <c r="B22" s="42">
        <f>Question!B12*Question!E12</f>
        <v>40000</v>
      </c>
      <c r="C22" s="38"/>
      <c r="D22" s="43">
        <f>Question!C12*Question!E12</f>
        <v>24000</v>
      </c>
      <c r="E22" s="39"/>
      <c r="F22" s="44">
        <f>Question!D12*Question!E12</f>
        <v>16000</v>
      </c>
      <c r="G22" s="45"/>
      <c r="H22" s="45"/>
      <c r="I22" s="39"/>
      <c r="J22" s="39"/>
      <c r="K22" s="46"/>
      <c r="L22" s="41"/>
      <c r="M22"/>
      <c r="N22"/>
      <c r="O22"/>
      <c r="P22"/>
      <c r="Q22"/>
      <c r="R22"/>
      <c r="S22"/>
      <c r="T22"/>
    </row>
    <row r="23" spans="1:20" x14ac:dyDescent="0.25">
      <c r="A23" s="33"/>
      <c r="B23" s="38">
        <v>110000</v>
      </c>
      <c r="C23" s="38"/>
      <c r="D23" s="29">
        <f>D21-D22</f>
        <v>126000</v>
      </c>
      <c r="E23" s="39"/>
      <c r="F23" s="39">
        <f>F21-F22</f>
        <v>134000</v>
      </c>
      <c r="G23" s="40"/>
      <c r="H23" s="40"/>
      <c r="I23" s="39"/>
      <c r="J23" s="39"/>
      <c r="K23" s="40"/>
      <c r="L23" s="41"/>
      <c r="M23"/>
      <c r="N23"/>
      <c r="O23"/>
      <c r="P23"/>
      <c r="Q23"/>
      <c r="R23"/>
      <c r="S23"/>
      <c r="T23"/>
    </row>
    <row r="24" spans="1:20" x14ac:dyDescent="0.25">
      <c r="A24" s="37" t="s">
        <v>18</v>
      </c>
      <c r="B24" s="42">
        <f>B23*CORPTAX</f>
        <v>27500</v>
      </c>
      <c r="C24" s="38"/>
      <c r="D24" s="42">
        <f>D23*CORPTAX</f>
        <v>31500</v>
      </c>
      <c r="E24" s="39"/>
      <c r="F24" s="44">
        <f>F23*CORPTAX</f>
        <v>33500</v>
      </c>
      <c r="G24" s="45"/>
      <c r="H24" s="45"/>
      <c r="I24" s="39"/>
      <c r="J24" s="39"/>
      <c r="K24" s="46"/>
      <c r="L24" s="41"/>
      <c r="M24"/>
      <c r="N24"/>
      <c r="O24"/>
      <c r="P24"/>
      <c r="Q24"/>
      <c r="R24"/>
      <c r="S24"/>
      <c r="T24"/>
    </row>
    <row r="25" spans="1:20" x14ac:dyDescent="0.25">
      <c r="A25" s="37" t="s">
        <v>19</v>
      </c>
      <c r="B25" s="38">
        <f>B23-B24</f>
        <v>82500</v>
      </c>
      <c r="C25" s="38"/>
      <c r="D25" s="29">
        <f>D23-D24</f>
        <v>94500</v>
      </c>
      <c r="E25" s="39"/>
      <c r="F25" s="39">
        <f>F23-F24</f>
        <v>100500</v>
      </c>
      <c r="G25" s="40"/>
      <c r="H25" s="40"/>
      <c r="I25" s="39"/>
      <c r="J25" s="39"/>
      <c r="K25" s="40"/>
      <c r="L25" s="41"/>
      <c r="M25"/>
      <c r="N25"/>
      <c r="O25"/>
      <c r="P25"/>
      <c r="Q25"/>
      <c r="R25"/>
      <c r="S25"/>
      <c r="T25"/>
    </row>
    <row r="26" spans="1:20" ht="28.5" x14ac:dyDescent="0.25">
      <c r="A26" s="37" t="s">
        <v>20</v>
      </c>
      <c r="B26" s="42">
        <f>Question!D11*Question!E11</f>
        <v>20000</v>
      </c>
      <c r="C26" s="38"/>
      <c r="D26" s="47">
        <f>Question!C11*Question!E11</f>
        <v>20000</v>
      </c>
      <c r="E26" s="39"/>
      <c r="F26" s="44">
        <f>Question!D11*Question!E11</f>
        <v>20000</v>
      </c>
      <c r="G26" s="45"/>
      <c r="H26" s="45"/>
      <c r="I26" s="39"/>
      <c r="J26" s="39"/>
      <c r="K26" s="46"/>
      <c r="L26" s="41"/>
      <c r="M26"/>
      <c r="N26"/>
      <c r="O26"/>
      <c r="P26"/>
      <c r="Q26"/>
      <c r="R26"/>
      <c r="S26"/>
      <c r="T26"/>
    </row>
    <row r="27" spans="1:20" ht="36" customHeight="1" x14ac:dyDescent="0.25">
      <c r="A27" s="37" t="s">
        <v>21</v>
      </c>
      <c r="B27" s="38">
        <v>32500</v>
      </c>
      <c r="C27" s="38"/>
      <c r="D27" s="29">
        <f>D25-D26</f>
        <v>74500</v>
      </c>
      <c r="E27" s="39"/>
      <c r="F27" s="39">
        <f>F25-F26</f>
        <v>80500</v>
      </c>
      <c r="G27" s="40"/>
      <c r="H27" s="40"/>
      <c r="I27" s="39"/>
      <c r="J27" s="39"/>
      <c r="K27" s="40"/>
      <c r="L27" s="41"/>
      <c r="M27"/>
      <c r="N27"/>
      <c r="O27"/>
      <c r="P27"/>
      <c r="Q27"/>
      <c r="R27"/>
      <c r="S27"/>
      <c r="T27"/>
    </row>
    <row r="28" spans="1:20" x14ac:dyDescent="0.25">
      <c r="A28" s="37" t="s">
        <v>22</v>
      </c>
      <c r="B28" s="42">
        <f>B27*RETAINEDPROFIT</f>
        <v>6500</v>
      </c>
      <c r="C28" s="38"/>
      <c r="D28" s="47">
        <f>D27*RETAINEDPROFIT</f>
        <v>14900</v>
      </c>
      <c r="E28" s="39"/>
      <c r="F28" s="44">
        <f>F27*RETAINEDPROFIT</f>
        <v>16100</v>
      </c>
      <c r="G28" s="40"/>
      <c r="H28" s="40"/>
      <c r="I28" s="39"/>
      <c r="J28" s="39"/>
      <c r="K28" s="40"/>
      <c r="L28" s="41"/>
      <c r="M28"/>
      <c r="N28"/>
      <c r="O28"/>
      <c r="P28"/>
      <c r="Q28"/>
      <c r="R28"/>
      <c r="S28"/>
      <c r="T28"/>
    </row>
    <row r="29" spans="1:20" ht="30" x14ac:dyDescent="0.25">
      <c r="A29" s="36" t="s">
        <v>28</v>
      </c>
      <c r="B29" s="48">
        <f>B27-B28</f>
        <v>26000</v>
      </c>
      <c r="C29" s="49"/>
      <c r="D29" s="48">
        <f>D27-D28</f>
        <v>59600</v>
      </c>
      <c r="E29" s="39"/>
      <c r="F29" s="44">
        <f>F27-F28</f>
        <v>64400</v>
      </c>
      <c r="G29" s="45"/>
      <c r="H29" s="45"/>
      <c r="I29" s="39"/>
      <c r="J29" s="39"/>
      <c r="K29" s="73"/>
      <c r="L29" s="72"/>
      <c r="M29"/>
      <c r="N29"/>
      <c r="O29"/>
      <c r="P29"/>
      <c r="Q29"/>
      <c r="R29"/>
      <c r="S29"/>
      <c r="T29"/>
    </row>
    <row r="30" spans="1:20" x14ac:dyDescent="0.25">
      <c r="A30" s="36"/>
      <c r="B30" s="49"/>
      <c r="C30" s="49"/>
      <c r="D30" s="36"/>
      <c r="E30" s="39"/>
      <c r="F30" s="39"/>
      <c r="G30" s="45"/>
      <c r="H30" s="45"/>
      <c r="I30" s="39"/>
      <c r="J30" s="39"/>
      <c r="K30" s="73"/>
      <c r="L30" s="72"/>
      <c r="M30"/>
      <c r="N30"/>
      <c r="O30"/>
      <c r="P30"/>
      <c r="Q30"/>
      <c r="R30"/>
      <c r="S30"/>
      <c r="T30"/>
    </row>
    <row r="31" spans="1:20" x14ac:dyDescent="0.25">
      <c r="A31" s="35"/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/>
      <c r="N31"/>
      <c r="O31"/>
      <c r="P31"/>
      <c r="Q31"/>
      <c r="R31"/>
      <c r="S31"/>
      <c r="T31"/>
    </row>
    <row r="32" spans="1:20" x14ac:dyDescent="0.25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</row>
    <row r="33" spans="1:20" ht="25.5" customHeight="1" x14ac:dyDescent="0.25">
      <c r="A33" s="71" t="s">
        <v>23</v>
      </c>
      <c r="B33" s="71"/>
      <c r="C33" s="71"/>
      <c r="D33" s="71"/>
      <c r="E33" s="35"/>
      <c r="F33" s="35"/>
      <c r="G33" s="35"/>
      <c r="H33" s="35"/>
      <c r="I33"/>
      <c r="J33"/>
      <c r="K33"/>
      <c r="L33"/>
      <c r="M33"/>
      <c r="N33"/>
      <c r="O33"/>
      <c r="P33"/>
      <c r="Q33"/>
      <c r="R33"/>
      <c r="S33"/>
      <c r="T33"/>
    </row>
    <row r="34" spans="1:20" x14ac:dyDescent="0.25">
      <c r="A34" s="50" t="s">
        <v>24</v>
      </c>
      <c r="B34" s="42">
        <f>B29</f>
        <v>26000</v>
      </c>
      <c r="C34" s="79" t="s">
        <v>27</v>
      </c>
      <c r="D34" s="42">
        <f>D29</f>
        <v>59600</v>
      </c>
      <c r="E34" s="78" t="s">
        <v>25</v>
      </c>
      <c r="F34" s="80">
        <f>F29</f>
        <v>64400</v>
      </c>
      <c r="G34" s="78" t="s">
        <v>25</v>
      </c>
      <c r="H34"/>
      <c r="I34"/>
      <c r="J34"/>
      <c r="K34"/>
      <c r="L34"/>
      <c r="M34"/>
      <c r="N34"/>
      <c r="O34"/>
      <c r="P34"/>
      <c r="Q34"/>
      <c r="R34"/>
      <c r="S34"/>
      <c r="T34"/>
    </row>
    <row r="35" spans="1:20" x14ac:dyDescent="0.25">
      <c r="A35" s="37" t="s">
        <v>26</v>
      </c>
      <c r="B35" s="52">
        <f>Question!B10</f>
        <v>500000</v>
      </c>
      <c r="C35" s="79"/>
      <c r="D35" s="52">
        <f>Question!C10</f>
        <v>800000</v>
      </c>
      <c r="E35" s="78"/>
      <c r="F35" s="52">
        <f>Question!D10</f>
        <v>400000</v>
      </c>
      <c r="G35" s="78"/>
      <c r="H35"/>
      <c r="I35"/>
      <c r="J35"/>
      <c r="K35"/>
      <c r="L35"/>
      <c r="M35"/>
      <c r="N35"/>
      <c r="O35"/>
      <c r="P35"/>
      <c r="Q35"/>
      <c r="R35"/>
      <c r="S35"/>
      <c r="T35"/>
    </row>
    <row r="36" spans="1:20" x14ac:dyDescent="0.25">
      <c r="A36" s="41"/>
      <c r="B36" s="41"/>
      <c r="C36" s="41"/>
      <c r="D36" s="41"/>
      <c r="E36" s="41"/>
      <c r="F36" s="41"/>
      <c r="G36" s="41"/>
      <c r="H36"/>
      <c r="I36"/>
      <c r="J36"/>
      <c r="K36"/>
      <c r="L36"/>
      <c r="M36"/>
      <c r="N36"/>
      <c r="O36"/>
      <c r="P36"/>
      <c r="Q36"/>
      <c r="R36"/>
      <c r="S36"/>
      <c r="T36"/>
    </row>
    <row r="37" spans="1:20" x14ac:dyDescent="0.25">
      <c r="A37" s="35"/>
      <c r="B37" s="53">
        <f>B34/B35</f>
        <v>5.1999999999999998E-2</v>
      </c>
      <c r="C37" s="54"/>
      <c r="D37" s="53">
        <f>D34/D35</f>
        <v>7.4499999999999997E-2</v>
      </c>
      <c r="E37" s="36"/>
      <c r="F37" s="53">
        <f>F34/F35</f>
        <v>0.161</v>
      </c>
      <c r="G37" s="36"/>
      <c r="H37"/>
      <c r="I37"/>
      <c r="J37"/>
      <c r="K37"/>
      <c r="L37"/>
      <c r="M37"/>
      <c r="N37"/>
      <c r="O37"/>
      <c r="P37"/>
      <c r="Q37"/>
      <c r="R37"/>
      <c r="S37"/>
      <c r="T37"/>
    </row>
    <row r="38" spans="1:20" x14ac:dyDescent="0.25">
      <c r="A38" s="21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</row>
    <row r="39" spans="1:20" x14ac:dyDescent="0.25">
      <c r="A39" s="72" t="s">
        <v>29</v>
      </c>
      <c r="B39" s="72"/>
      <c r="C39" s="72"/>
      <c r="D39" s="72"/>
      <c r="E39" s="72"/>
      <c r="F39" s="72"/>
      <c r="G39" s="72"/>
      <c r="H39" s="70"/>
      <c r="I39" s="70"/>
      <c r="J39" s="70"/>
      <c r="K39" s="70"/>
      <c r="L39" s="70"/>
      <c r="M39" s="70"/>
      <c r="N39" s="70"/>
      <c r="O39" s="70"/>
      <c r="P39" s="70"/>
      <c r="Q39" s="70"/>
      <c r="R39" s="70"/>
      <c r="S39" s="70"/>
      <c r="T39" s="70"/>
    </row>
    <row r="40" spans="1:20" x14ac:dyDescent="0.25">
      <c r="A40" s="70"/>
      <c r="B40" s="70"/>
      <c r="C40" s="70"/>
      <c r="D40" s="70"/>
      <c r="E40" s="70"/>
      <c r="F40" s="70"/>
      <c r="G40" s="70"/>
      <c r="H40" s="70"/>
      <c r="I40" s="70"/>
      <c r="J40" s="70"/>
      <c r="K40" s="70"/>
      <c r="L40" s="70"/>
      <c r="M40" s="70"/>
      <c r="N40" s="70"/>
      <c r="O40" s="70"/>
      <c r="P40" s="70"/>
      <c r="Q40" s="70"/>
      <c r="R40" s="70"/>
      <c r="S40" s="70"/>
      <c r="T40" s="70"/>
    </row>
    <row r="41" spans="1:20" x14ac:dyDescent="0.25">
      <c r="A41" s="37" t="s">
        <v>30</v>
      </c>
      <c r="B41" s="42">
        <f>B29</f>
        <v>26000</v>
      </c>
      <c r="C41" s="51"/>
      <c r="D41" s="42">
        <f>D29</f>
        <v>59600</v>
      </c>
      <c r="E41" s="51"/>
      <c r="F41" s="42">
        <f>F29</f>
        <v>64400</v>
      </c>
      <c r="G41" s="35"/>
      <c r="H41" s="35"/>
      <c r="I41"/>
      <c r="J41" s="70"/>
      <c r="K41" s="70"/>
      <c r="L41" s="35"/>
      <c r="M41" s="35"/>
      <c r="N41" s="35"/>
      <c r="O41" s="35"/>
      <c r="P41" s="35"/>
      <c r="Q41" s="35"/>
      <c r="R41" s="35"/>
      <c r="S41" s="35"/>
      <c r="T41" s="35"/>
    </row>
    <row r="42" spans="1:20" x14ac:dyDescent="0.25">
      <c r="A42" s="37" t="s">
        <v>31</v>
      </c>
      <c r="B42" s="55">
        <f>Question!B10*2</f>
        <v>1000000</v>
      </c>
      <c r="C42" s="55"/>
      <c r="D42" s="55">
        <f>Question!C10*2</f>
        <v>1600000</v>
      </c>
      <c r="E42" s="55"/>
      <c r="F42" s="52">
        <f>Question!D10*2</f>
        <v>800000</v>
      </c>
      <c r="G42" s="35"/>
      <c r="H42" s="35"/>
      <c r="I42"/>
      <c r="J42" s="70"/>
      <c r="K42" s="70"/>
      <c r="L42" s="35"/>
      <c r="M42" s="35"/>
      <c r="N42" s="35"/>
      <c r="O42" s="35"/>
      <c r="P42" s="35"/>
      <c r="Q42" s="35"/>
      <c r="R42" s="35"/>
      <c r="S42" s="35"/>
      <c r="T42" s="35"/>
    </row>
    <row r="43" spans="1:20" x14ac:dyDescent="0.25">
      <c r="A43" s="70"/>
      <c r="B43" s="70"/>
      <c r="C43" s="35"/>
      <c r="D43" s="35"/>
      <c r="E43" s="35"/>
      <c r="F43" s="35"/>
      <c r="G43" s="35"/>
      <c r="H43" s="35"/>
      <c r="I43"/>
      <c r="J43" s="70"/>
      <c r="K43" s="70"/>
      <c r="L43" s="35"/>
      <c r="M43" s="35"/>
      <c r="N43" s="35"/>
      <c r="O43" s="35"/>
      <c r="P43" s="35"/>
      <c r="Q43" s="35"/>
      <c r="R43" s="35"/>
      <c r="S43" s="35"/>
      <c r="T43" s="35"/>
    </row>
    <row r="44" spans="1:20" x14ac:dyDescent="0.25">
      <c r="A44" s="37" t="s">
        <v>32</v>
      </c>
      <c r="B44" s="56">
        <f>B41/B42</f>
        <v>2.5999999999999999E-2</v>
      </c>
      <c r="C44" s="37"/>
      <c r="D44" s="56">
        <f>D41/D42</f>
        <v>3.7249999999999998E-2</v>
      </c>
      <c r="E44" s="37"/>
      <c r="F44" s="56">
        <f>F41/F42</f>
        <v>8.0500000000000002E-2</v>
      </c>
      <c r="G44" s="36"/>
      <c r="H44" s="36"/>
      <c r="I44"/>
      <c r="J44" s="36"/>
      <c r="K44" s="36"/>
      <c r="L44" s="70"/>
      <c r="M44" s="70"/>
      <c r="N44" s="70"/>
      <c r="O44" s="70"/>
      <c r="P44" s="70"/>
      <c r="Q44" s="70"/>
      <c r="R44" s="70"/>
      <c r="S44" s="70"/>
      <c r="T44" s="70"/>
    </row>
    <row r="45" spans="1:20" x14ac:dyDescent="0.25">
      <c r="A45" s="37"/>
      <c r="B45" s="37"/>
      <c r="C45" s="37"/>
      <c r="D45" s="36"/>
      <c r="E45" s="36"/>
      <c r="F45" s="37"/>
      <c r="G45" s="36"/>
      <c r="H45" s="36"/>
      <c r="I45" s="37"/>
      <c r="J45" s="36"/>
      <c r="K45" s="36"/>
      <c r="L45" s="70"/>
      <c r="M45" s="70"/>
      <c r="N45" s="70"/>
      <c r="O45" s="70"/>
      <c r="P45" s="70"/>
      <c r="Q45" s="70"/>
      <c r="R45" s="70"/>
      <c r="S45" s="70"/>
      <c r="T45" s="70"/>
    </row>
    <row r="46" spans="1:20" x14ac:dyDescent="0.25">
      <c r="A46" s="37"/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/>
      <c r="R46"/>
      <c r="S46"/>
      <c r="T46"/>
    </row>
    <row r="47" spans="1:20" x14ac:dyDescent="0.25">
      <c r="A47" s="36" t="s">
        <v>33</v>
      </c>
      <c r="B47" s="35"/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/>
      <c r="R47"/>
      <c r="S47"/>
      <c r="T47"/>
    </row>
    <row r="48" spans="1:20" x14ac:dyDescent="0.25">
      <c r="A48" s="37"/>
      <c r="B48" s="35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/>
      <c r="R48"/>
      <c r="S48"/>
      <c r="T48"/>
    </row>
    <row r="49" spans="1:20" ht="35.25" customHeight="1" x14ac:dyDescent="0.25">
      <c r="A49" s="57" t="s">
        <v>38</v>
      </c>
      <c r="B49" s="42">
        <f>B27</f>
        <v>32500</v>
      </c>
      <c r="C49" s="35"/>
      <c r="D49" s="42">
        <f>D27</f>
        <v>74500</v>
      </c>
      <c r="E49" s="35"/>
      <c r="F49" s="42">
        <f>F27</f>
        <v>80500</v>
      </c>
      <c r="G49" s="35"/>
      <c r="H49" s="35"/>
      <c r="I49" s="35"/>
      <c r="J49" s="35"/>
      <c r="K49" s="35"/>
      <c r="L49" s="35"/>
      <c r="M49" s="35"/>
      <c r="N49" s="35"/>
      <c r="O49" s="35"/>
      <c r="P49"/>
      <c r="Q49"/>
      <c r="R49"/>
      <c r="S49"/>
      <c r="T49"/>
    </row>
    <row r="50" spans="1:20" x14ac:dyDescent="0.25">
      <c r="A50" s="37" t="s">
        <v>39</v>
      </c>
      <c r="B50" s="38">
        <f>Question!B10*2</f>
        <v>1000000</v>
      </c>
      <c r="C50" s="81"/>
      <c r="D50" s="38">
        <f>Question!C10*2</f>
        <v>1600000</v>
      </c>
      <c r="E50" s="81"/>
      <c r="F50" s="38">
        <f>Question!D10*2</f>
        <v>800000</v>
      </c>
      <c r="G50" s="36"/>
      <c r="H50" s="35"/>
      <c r="I50" s="35"/>
      <c r="J50" s="35"/>
      <c r="K50" s="35"/>
      <c r="L50" s="35"/>
      <c r="M50" s="35"/>
      <c r="N50" s="35"/>
      <c r="O50" s="35"/>
      <c r="P50"/>
      <c r="Q50"/>
      <c r="R50"/>
      <c r="S50"/>
      <c r="T50"/>
    </row>
    <row r="51" spans="1:20" x14ac:dyDescent="0.25">
      <c r="A51" s="37"/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/>
      <c r="Q51"/>
      <c r="R51"/>
      <c r="S51"/>
      <c r="T51"/>
    </row>
    <row r="52" spans="1:20" x14ac:dyDescent="0.25">
      <c r="A52" s="37"/>
      <c r="B52" s="35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/>
      <c r="Q52"/>
      <c r="R52"/>
      <c r="S52"/>
      <c r="T52"/>
    </row>
    <row r="53" spans="1:20" x14ac:dyDescent="0.25">
      <c r="A53" s="37" t="s">
        <v>33</v>
      </c>
      <c r="B53" s="63">
        <f>B49/B50</f>
        <v>3.2500000000000001E-2</v>
      </c>
      <c r="C53" s="36" t="s">
        <v>40</v>
      </c>
      <c r="D53" s="63">
        <f>D49/D50</f>
        <v>4.65625E-2</v>
      </c>
      <c r="E53" s="36" t="s">
        <v>40</v>
      </c>
      <c r="F53" s="63">
        <f>F49/F50</f>
        <v>0.10062500000000001</v>
      </c>
      <c r="G53" s="36" t="s">
        <v>40</v>
      </c>
      <c r="H53" s="35"/>
      <c r="I53" s="35"/>
      <c r="J53" s="35"/>
      <c r="K53" s="35"/>
      <c r="L53" s="35"/>
      <c r="M53" s="35"/>
      <c r="N53" s="35"/>
      <c r="O53" s="35"/>
      <c r="P53"/>
      <c r="Q53"/>
      <c r="R53"/>
      <c r="S53"/>
      <c r="T53"/>
    </row>
    <row r="54" spans="1:20" x14ac:dyDescent="0.25">
      <c r="A54"/>
      <c r="B54"/>
      <c r="C54"/>
      <c r="D54"/>
      <c r="E54"/>
      <c r="F54"/>
      <c r="G54" s="35"/>
      <c r="H54" s="35"/>
      <c r="I54" s="35"/>
      <c r="J54" s="35"/>
      <c r="K54" s="35"/>
      <c r="L54" s="35"/>
      <c r="M54" s="35"/>
      <c r="N54" s="35"/>
      <c r="O54" s="35"/>
      <c r="P54"/>
      <c r="Q54"/>
      <c r="R54"/>
      <c r="S54"/>
      <c r="T54"/>
    </row>
    <row r="55" spans="1:20" x14ac:dyDescent="0.25">
      <c r="A55"/>
      <c r="B55"/>
      <c r="C55"/>
      <c r="D55"/>
      <c r="E55"/>
      <c r="F55"/>
      <c r="G55" s="45"/>
      <c r="H55" s="35"/>
      <c r="I55" s="35"/>
      <c r="J55" s="35"/>
      <c r="K55" s="35"/>
      <c r="L55" s="35"/>
      <c r="M55" s="35"/>
      <c r="N55" s="35"/>
      <c r="O55" s="35"/>
      <c r="P55"/>
      <c r="Q55"/>
      <c r="R55"/>
      <c r="S55"/>
      <c r="T55"/>
    </row>
    <row r="56" spans="1:20" x14ac:dyDescent="0.25">
      <c r="A56" s="36" t="s">
        <v>34</v>
      </c>
      <c r="B56" s="35"/>
      <c r="C56" s="35"/>
      <c r="D56" s="35"/>
      <c r="E56" s="35"/>
      <c r="F56" s="35"/>
      <c r="G56"/>
      <c r="H56"/>
      <c r="I56"/>
      <c r="J56"/>
      <c r="K56"/>
      <c r="L56"/>
      <c r="M56"/>
      <c r="N56"/>
      <c r="O56"/>
      <c r="P56"/>
      <c r="Q56"/>
      <c r="R56"/>
      <c r="S56"/>
      <c r="T56"/>
    </row>
    <row r="57" spans="1:20" x14ac:dyDescent="0.25">
      <c r="A57" s="57" t="s">
        <v>35</v>
      </c>
      <c r="B57" s="59">
        <f>Question!B22</f>
        <v>0.7</v>
      </c>
      <c r="C57" s="33"/>
      <c r="D57" s="60">
        <f>Question!B23</f>
        <v>0.6</v>
      </c>
      <c r="E57" s="33"/>
      <c r="F57" s="60">
        <f>Question!B24</f>
        <v>0.8</v>
      </c>
      <c r="G57" s="1"/>
      <c r="H57"/>
      <c r="I57"/>
      <c r="J57"/>
      <c r="K57"/>
      <c r="L57"/>
      <c r="M57"/>
      <c r="N57"/>
      <c r="O57"/>
      <c r="P57"/>
      <c r="Q57"/>
      <c r="R57"/>
      <c r="S57"/>
      <c r="T57"/>
    </row>
    <row r="58" spans="1:20" x14ac:dyDescent="0.25">
      <c r="A58" s="37" t="s">
        <v>33</v>
      </c>
      <c r="B58" s="61">
        <f>B53</f>
        <v>3.2500000000000001E-2</v>
      </c>
      <c r="C58" s="33"/>
      <c r="D58" s="61">
        <f>D53</f>
        <v>4.65625E-2</v>
      </c>
      <c r="E58" s="33"/>
      <c r="F58" s="61">
        <f>F53</f>
        <v>0.10062500000000001</v>
      </c>
      <c r="G58" s="33"/>
      <c r="H58"/>
      <c r="I58"/>
      <c r="J58"/>
      <c r="K58"/>
      <c r="L58"/>
      <c r="M58"/>
      <c r="N58"/>
      <c r="O58"/>
      <c r="P58"/>
      <c r="Q58"/>
      <c r="R58"/>
      <c r="S58"/>
      <c r="T58"/>
    </row>
    <row r="59" spans="1:20" x14ac:dyDescent="0.25">
      <c r="A59" s="35"/>
      <c r="B59" s="33"/>
      <c r="C59" s="33"/>
      <c r="D59" s="33"/>
      <c r="E59" s="33"/>
      <c r="F59" s="33"/>
      <c r="G59" s="33"/>
      <c r="H59"/>
      <c r="I59" s="85"/>
      <c r="J59" s="85"/>
      <c r="K59"/>
      <c r="L59"/>
      <c r="M59"/>
      <c r="N59"/>
      <c r="O59"/>
      <c r="P59"/>
      <c r="Q59"/>
      <c r="R59"/>
      <c r="S59"/>
      <c r="T59"/>
    </row>
    <row r="60" spans="1:20" s="26" customFormat="1" x14ac:dyDescent="0.25">
      <c r="A60" s="25"/>
      <c r="B60" s="62">
        <f>B57/B58</f>
        <v>21.538461538461537</v>
      </c>
      <c r="C60" s="36" t="s">
        <v>41</v>
      </c>
      <c r="D60" s="62">
        <f>D57/D58</f>
        <v>12.885906040268456</v>
      </c>
      <c r="E60" s="36" t="s">
        <v>41</v>
      </c>
      <c r="F60" s="62">
        <f>F57/F58</f>
        <v>7.9503105590062111</v>
      </c>
      <c r="G60" s="36" t="s">
        <v>41</v>
      </c>
      <c r="H60" s="25"/>
      <c r="I60" s="86"/>
      <c r="J60" s="86"/>
      <c r="K60" s="25"/>
      <c r="L60" s="25"/>
      <c r="M60" s="25"/>
      <c r="N60" s="25"/>
      <c r="O60" s="25"/>
      <c r="P60" s="25"/>
      <c r="Q60" s="25"/>
      <c r="R60" s="25"/>
      <c r="S60" s="25"/>
      <c r="T60" s="25"/>
    </row>
    <row r="61" spans="1:20" x14ac:dyDescent="0.25">
      <c r="A61"/>
      <c r="B61" s="1"/>
      <c r="C61" s="1"/>
      <c r="D61" s="1"/>
      <c r="E61" s="1"/>
      <c r="F61" s="1"/>
      <c r="G61" s="36"/>
      <c r="H61"/>
      <c r="I61" s="85"/>
      <c r="J61" s="85"/>
      <c r="K61"/>
      <c r="L61"/>
      <c r="M61"/>
      <c r="N61"/>
      <c r="O61"/>
      <c r="P61"/>
      <c r="Q61"/>
      <c r="R61"/>
      <c r="S61"/>
      <c r="T61"/>
    </row>
    <row r="62" spans="1:20" x14ac:dyDescent="0.25">
      <c r="A62" s="36" t="s">
        <v>36</v>
      </c>
      <c r="B62" s="33"/>
      <c r="C62" s="33"/>
      <c r="D62" s="33"/>
      <c r="E62" s="33"/>
      <c r="F62" s="33"/>
      <c r="G62" s="1"/>
      <c r="H62"/>
      <c r="I62" s="85"/>
      <c r="J62" s="85"/>
      <c r="K62"/>
      <c r="L62"/>
      <c r="M62"/>
      <c r="N62"/>
      <c r="O62"/>
      <c r="P62"/>
      <c r="Q62"/>
      <c r="R62"/>
      <c r="S62"/>
      <c r="T62"/>
    </row>
    <row r="63" spans="1:20" x14ac:dyDescent="0.25">
      <c r="A63" s="35"/>
      <c r="B63" s="33"/>
      <c r="C63" s="69"/>
      <c r="D63" s="69"/>
      <c r="E63" s="69"/>
      <c r="F63" s="33"/>
      <c r="G63" s="1"/>
      <c r="H63"/>
      <c r="I63" s="87"/>
      <c r="J63" s="85"/>
      <c r="K63"/>
      <c r="L63"/>
      <c r="M63"/>
      <c r="N63"/>
      <c r="O63"/>
      <c r="P63"/>
      <c r="Q63"/>
      <c r="R63"/>
      <c r="S63"/>
      <c r="T63"/>
    </row>
    <row r="64" spans="1:20" ht="28.5" x14ac:dyDescent="0.25">
      <c r="A64" s="57" t="s">
        <v>37</v>
      </c>
      <c r="B64" s="82">
        <f>B44</f>
        <v>2.5999999999999999E-2</v>
      </c>
      <c r="C64" s="88" t="s">
        <v>25</v>
      </c>
      <c r="D64" s="82">
        <f>D44</f>
        <v>3.7249999999999998E-2</v>
      </c>
      <c r="E64" s="88" t="s">
        <v>25</v>
      </c>
      <c r="F64" s="82">
        <f>F44</f>
        <v>8.0500000000000002E-2</v>
      </c>
      <c r="G64" s="88" t="s">
        <v>25</v>
      </c>
      <c r="H64" s="35"/>
      <c r="I64" s="85"/>
      <c r="J64" s="85"/>
      <c r="K64"/>
      <c r="L64"/>
      <c r="M64"/>
      <c r="N64"/>
      <c r="O64"/>
      <c r="P64"/>
      <c r="Q64"/>
      <c r="R64"/>
      <c r="S64"/>
      <c r="T64"/>
    </row>
    <row r="65" spans="1:20" x14ac:dyDescent="0.25">
      <c r="A65" s="37" t="s">
        <v>35</v>
      </c>
      <c r="B65" s="83">
        <f>Question!B22</f>
        <v>0.7</v>
      </c>
      <c r="C65" s="88"/>
      <c r="D65" s="54">
        <f>Question!B23</f>
        <v>0.6</v>
      </c>
      <c r="E65" s="88"/>
      <c r="F65" s="54">
        <f>Question!B24</f>
        <v>0.8</v>
      </c>
      <c r="G65" s="88"/>
      <c r="H65" s="35"/>
      <c r="I65" s="85"/>
      <c r="J65" s="85"/>
      <c r="K65"/>
      <c r="L65"/>
      <c r="M65"/>
      <c r="N65"/>
      <c r="O65"/>
      <c r="P65"/>
      <c r="Q65"/>
      <c r="R65"/>
      <c r="S65"/>
      <c r="T65"/>
    </row>
    <row r="66" spans="1:20" x14ac:dyDescent="0.25">
      <c r="A66" s="35"/>
      <c r="B66" s="84"/>
      <c r="C66" s="33"/>
      <c r="D66" s="84"/>
      <c r="E66" s="33"/>
      <c r="F66" s="84"/>
      <c r="G66" s="33"/>
      <c r="H66" s="35"/>
      <c r="I66" s="85"/>
      <c r="J66" s="85"/>
      <c r="K66"/>
      <c r="L66"/>
      <c r="M66"/>
      <c r="N66"/>
      <c r="O66"/>
      <c r="P66"/>
      <c r="Q66"/>
      <c r="R66"/>
      <c r="S66"/>
      <c r="T66"/>
    </row>
    <row r="67" spans="1:20" x14ac:dyDescent="0.25">
      <c r="A67" s="35"/>
      <c r="B67" s="53">
        <f>B64/B65</f>
        <v>3.7142857142857144E-2</v>
      </c>
      <c r="C67" s="65"/>
      <c r="D67" s="53">
        <f>D64/D65</f>
        <v>6.2083333333333331E-2</v>
      </c>
      <c r="E67" s="65"/>
      <c r="F67" s="53">
        <f>F64/F65</f>
        <v>0.10062499999999999</v>
      </c>
      <c r="G67" s="64"/>
      <c r="H67" s="66"/>
      <c r="I67" s="85"/>
      <c r="J67" s="87"/>
      <c r="K67"/>
      <c r="L67"/>
      <c r="M67"/>
      <c r="N67"/>
      <c r="O67"/>
      <c r="P67"/>
      <c r="Q67"/>
      <c r="R67"/>
      <c r="S67"/>
      <c r="T67"/>
    </row>
    <row r="68" spans="1:20" x14ac:dyDescent="0.25">
      <c r="A68" s="35"/>
      <c r="B68" s="33"/>
      <c r="C68" s="33"/>
      <c r="D68" s="33"/>
      <c r="E68" s="33"/>
      <c r="F68" s="33"/>
      <c r="G68" s="33"/>
      <c r="H68" s="35"/>
      <c r="I68" s="85"/>
      <c r="J68" s="85"/>
      <c r="K68"/>
      <c r="L68"/>
      <c r="M68"/>
      <c r="N68"/>
      <c r="O68"/>
      <c r="P68"/>
      <c r="Q68"/>
      <c r="R68"/>
      <c r="S68"/>
      <c r="T68"/>
    </row>
    <row r="69" spans="1:20" x14ac:dyDescent="0.25">
      <c r="A69"/>
      <c r="B69"/>
      <c r="C69"/>
      <c r="D69"/>
      <c r="E69"/>
      <c r="F69"/>
      <c r="G69" s="58"/>
      <c r="H69" s="45"/>
      <c r="I69"/>
      <c r="J69"/>
      <c r="K69"/>
      <c r="L69"/>
      <c r="M69"/>
      <c r="N69"/>
      <c r="O69"/>
      <c r="P69"/>
      <c r="Q69"/>
      <c r="R69"/>
      <c r="S69"/>
      <c r="T69"/>
    </row>
    <row r="70" spans="1:20" x14ac:dyDescent="0.25">
      <c r="A70"/>
      <c r="B70"/>
      <c r="C70"/>
      <c r="D70"/>
      <c r="E70"/>
      <c r="F70"/>
      <c r="G70" s="35"/>
      <c r="H70" s="35"/>
      <c r="I70"/>
      <c r="J70"/>
      <c r="K70"/>
      <c r="L70"/>
      <c r="M70"/>
      <c r="N70"/>
      <c r="O70"/>
      <c r="P70"/>
      <c r="Q70"/>
      <c r="R70"/>
      <c r="S70"/>
      <c r="T70"/>
    </row>
    <row r="71" spans="1:20" x14ac:dyDescent="0.25">
      <c r="G71"/>
      <c r="H71"/>
      <c r="I71"/>
      <c r="J71"/>
      <c r="K71"/>
      <c r="L71"/>
      <c r="M71"/>
      <c r="N71"/>
      <c r="O71"/>
      <c r="P71"/>
      <c r="Q71"/>
      <c r="R71"/>
      <c r="S71"/>
      <c r="T71"/>
    </row>
  </sheetData>
  <mergeCells count="40">
    <mergeCell ref="A3:E3"/>
    <mergeCell ref="B5:C5"/>
    <mergeCell ref="D5:E5"/>
    <mergeCell ref="F5:G5"/>
    <mergeCell ref="B7:C7"/>
    <mergeCell ref="D7:E7"/>
    <mergeCell ref="F7:G7"/>
    <mergeCell ref="O39:T39"/>
    <mergeCell ref="A40:T40"/>
    <mergeCell ref="K29:K30"/>
    <mergeCell ref="L29:L30"/>
    <mergeCell ref="B8:C8"/>
    <mergeCell ref="B12:C12"/>
    <mergeCell ref="B14:C14"/>
    <mergeCell ref="A18:J18"/>
    <mergeCell ref="E19:K19"/>
    <mergeCell ref="C34:C35"/>
    <mergeCell ref="E34:E35"/>
    <mergeCell ref="G34:G35"/>
    <mergeCell ref="A43:B43"/>
    <mergeCell ref="J43:K43"/>
    <mergeCell ref="J41:K41"/>
    <mergeCell ref="J42:K42"/>
    <mergeCell ref="A33:D33"/>
    <mergeCell ref="A39:G39"/>
    <mergeCell ref="H39:J39"/>
    <mergeCell ref="K39:N39"/>
    <mergeCell ref="P44:P45"/>
    <mergeCell ref="Q44:Q45"/>
    <mergeCell ref="R44:R45"/>
    <mergeCell ref="S44:S45"/>
    <mergeCell ref="T44:T45"/>
    <mergeCell ref="E64:E65"/>
    <mergeCell ref="C64:C65"/>
    <mergeCell ref="G64:G65"/>
    <mergeCell ref="C63:E63"/>
    <mergeCell ref="O44:O45"/>
    <mergeCell ref="L44:L45"/>
    <mergeCell ref="M44:M45"/>
    <mergeCell ref="N44:N45"/>
  </mergeCells>
  <phoneticPr fontId="11" type="noConversion"/>
  <pageMargins left="0.7" right="0.7" top="0.75" bottom="0.75" header="0.3" footer="0.3"/>
  <pageSetup paperSize="9" orientation="portrait" verticalDpi="300" r:id="rId1"/>
  <ignoredErrors>
    <ignoredError sqref="D24 D26 D28 F24 F26 F2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Question</vt:lpstr>
      <vt:lpstr>Answer</vt:lpstr>
      <vt:lpstr>CORPTAX</vt:lpstr>
      <vt:lpstr>OPPROFIT</vt:lpstr>
      <vt:lpstr>RETAINEDPROFIT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Diane Santana</dc:creator>
  <cp:lastModifiedBy>Diane Santana</cp:lastModifiedBy>
  <dcterms:created xsi:type="dcterms:W3CDTF">2021-11-10T15:41:46Z</dcterms:created>
  <dcterms:modified xsi:type="dcterms:W3CDTF">2022-12-02T11:06:42Z</dcterms:modified>
</cp:coreProperties>
</file>