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N5 Resource pack in Excel/"/>
    </mc:Choice>
  </mc:AlternateContent>
  <xr:revisionPtr revIDLastSave="288" documentId="8_{A80F04D5-976F-45B9-8F38-9A254788BA8D}" xr6:coauthVersionLast="47" xr6:coauthVersionMax="47" xr10:uidLastSave="{3874D617-3F69-4DF1-A8DE-3EBC6327F95E}"/>
  <bookViews>
    <workbookView xWindow="-120" yWindow="-120" windowWidth="24240" windowHeight="13140" activeTab="1" xr2:uid="{7CC2A0E3-6781-48DD-BC4B-E86BBF26D149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4" i="2" l="1"/>
  <c r="I60" i="2"/>
  <c r="F63" i="2" s="1"/>
  <c r="D59" i="2"/>
  <c r="J60" i="2" s="1"/>
  <c r="C59" i="2"/>
  <c r="B59" i="2"/>
  <c r="H60" i="2" s="1"/>
  <c r="H58" i="2"/>
  <c r="E58" i="2"/>
  <c r="H57" i="2"/>
  <c r="C57" i="2"/>
  <c r="D57" i="2" s="1"/>
  <c r="B57" i="2"/>
  <c r="C48" i="2"/>
  <c r="B48" i="2"/>
  <c r="B44" i="2"/>
  <c r="B42" i="2"/>
  <c r="C42" i="2"/>
  <c r="B37" i="2"/>
  <c r="B36" i="2"/>
  <c r="D36" i="2" s="1"/>
  <c r="B32" i="2"/>
  <c r="B31" i="2"/>
  <c r="C23" i="2"/>
  <c r="B23" i="2"/>
  <c r="C22" i="2"/>
  <c r="B22" i="2"/>
  <c r="C15" i="2"/>
  <c r="B15" i="2"/>
  <c r="D15" i="2" s="1"/>
  <c r="B17" i="2" s="1"/>
  <c r="D17" i="2" s="1"/>
  <c r="B11" i="2"/>
  <c r="B10" i="2"/>
  <c r="B6" i="2"/>
  <c r="B5" i="2"/>
  <c r="I57" i="2" l="1"/>
  <c r="H59" i="2"/>
  <c r="I62" i="2"/>
  <c r="B49" i="2"/>
  <c r="D10" i="2"/>
  <c r="D31" i="2"/>
  <c r="D22" i="2"/>
  <c r="D23" i="2"/>
  <c r="B27" i="2" s="1"/>
  <c r="D5" i="2"/>
  <c r="A1" i="1"/>
  <c r="I64" i="2" l="1"/>
  <c r="F64" i="2"/>
  <c r="G64" i="2" s="1"/>
  <c r="I58" i="2"/>
  <c r="F58" i="2"/>
  <c r="G58" i="2" s="1"/>
  <c r="E63" i="2"/>
  <c r="E62" i="2"/>
  <c r="J57" i="2"/>
  <c r="B26" i="2"/>
  <c r="D26" i="2" s="1"/>
  <c r="A42" i="2"/>
  <c r="B45" i="2" s="1"/>
  <c r="D44" i="2" s="1"/>
  <c r="G63" i="2" l="1"/>
  <c r="H62" i="2"/>
  <c r="H64" i="2" s="1"/>
  <c r="J64" i="2" s="1"/>
  <c r="I59" i="2"/>
  <c r="J58" i="2"/>
  <c r="F62" i="2" l="1"/>
  <c r="J59" i="2"/>
  <c r="G62" i="2" l="1"/>
  <c r="J61" i="2"/>
</calcChain>
</file>

<file path=xl/sharedStrings.xml><?xml version="1.0" encoding="utf-8"?>
<sst xmlns="http://schemas.openxmlformats.org/spreadsheetml/2006/main" count="70" uniqueCount="52">
  <si>
    <t>Paul Schyma</t>
  </si>
  <si>
    <t xml:space="preserve">Credit Sales Revenue </t>
  </si>
  <si>
    <t>Gross Profit</t>
  </si>
  <si>
    <t>Profit for the Year</t>
  </si>
  <si>
    <t>Opening Inventory</t>
  </si>
  <si>
    <t xml:space="preserve">Closing Inventory </t>
  </si>
  <si>
    <t xml:space="preserve">Equity </t>
  </si>
  <si>
    <t>Average Trade Receivables</t>
  </si>
  <si>
    <t xml:space="preserve">Average Trade Payables </t>
  </si>
  <si>
    <t>Paul predicts that lowering the selling price in Year 4 would result in a 25% increase in sales revenue.</t>
  </si>
  <si>
    <t>PURCHASES</t>
  </si>
  <si>
    <t>ISSUES</t>
  </si>
  <si>
    <t>DATE</t>
  </si>
  <si>
    <t>QUANTITY</t>
  </si>
  <si>
    <t>UNIT PRICE</t>
  </si>
  <si>
    <t>JOB NO</t>
  </si>
  <si>
    <t>Gross Profit Ratio</t>
  </si>
  <si>
    <t xml:space="preserve">x 100   </t>
  </si>
  <si>
    <t>Sales Revenue</t>
  </si>
  <si>
    <t>Profit for the Year Ratio</t>
  </si>
  <si>
    <t>Expenses Ratio</t>
  </si>
  <si>
    <t>Rate of Inventory Turnover</t>
  </si>
  <si>
    <t>=</t>
  </si>
  <si>
    <t xml:space="preserve">Average Inventory </t>
  </si>
  <si>
    <r>
      <t>Gross Profit</t>
    </r>
    <r>
      <rPr>
        <sz val="11"/>
        <color theme="1"/>
        <rFont val="Arial"/>
        <family val="2"/>
      </rPr>
      <t xml:space="preserve">  x100    </t>
    </r>
  </si>
  <si>
    <r>
      <t>Profit for the Year</t>
    </r>
    <r>
      <rPr>
        <sz val="11"/>
        <color theme="1"/>
        <rFont val="Arial"/>
        <family val="2"/>
      </rPr>
      <t xml:space="preserve">  x100    </t>
    </r>
  </si>
  <si>
    <t>Expenses = Gross Profit – Profit for the Year =</t>
  </si>
  <si>
    <r>
      <t xml:space="preserve">Expenses </t>
    </r>
    <r>
      <rPr>
        <sz val="11"/>
        <color theme="1"/>
        <rFont val="Arial"/>
        <family val="2"/>
      </rPr>
      <t xml:space="preserve">x100  </t>
    </r>
    <r>
      <rPr>
        <u/>
        <sz val="11"/>
        <color theme="1"/>
        <rFont val="Arial"/>
        <family val="2"/>
      </rPr>
      <t xml:space="preserve">  </t>
    </r>
  </si>
  <si>
    <t xml:space="preserve">Cost of Sales = Sales Revenue – Gross Profit </t>
  </si>
  <si>
    <t>Average Inventory = (Opening Inventory + Closing Inventory)/2</t>
  </si>
  <si>
    <t>times</t>
  </si>
  <si>
    <t>Return on Equity Employed</t>
  </si>
  <si>
    <t>Equity</t>
  </si>
  <si>
    <t>Trade Receivables collection period</t>
  </si>
  <si>
    <t>Trade Payables collection period</t>
  </si>
  <si>
    <t>Purchases = Cost of Sales + Closing Inventory – Opening Inventory</t>
  </si>
  <si>
    <t>Purchases</t>
  </si>
  <si>
    <t>days</t>
  </si>
  <si>
    <r>
      <t>Trade Receivables</t>
    </r>
    <r>
      <rPr>
        <sz val="11"/>
        <color theme="1"/>
        <rFont val="Arial"/>
        <family val="2"/>
      </rPr>
      <t xml:space="preserve">  x 365   </t>
    </r>
  </si>
  <si>
    <r>
      <t>Trade Payables</t>
    </r>
    <r>
      <rPr>
        <sz val="11"/>
        <color theme="1"/>
        <rFont val="Arial"/>
        <family val="2"/>
      </rPr>
      <t xml:space="preserve">  x 365   </t>
    </r>
  </si>
  <si>
    <t>Sales Revenue + 25%</t>
  </si>
  <si>
    <t>Carlo Assenti — Inventory Record Card (FIFO)</t>
  </si>
  <si>
    <t>Receipts</t>
  </si>
  <si>
    <t>Issues</t>
  </si>
  <si>
    <t>Balance</t>
  </si>
  <si>
    <t>Date</t>
  </si>
  <si>
    <t>Qty</t>
  </si>
  <si>
    <t>CPU (£)</t>
  </si>
  <si>
    <t>V</t>
  </si>
  <si>
    <t>(£)</t>
  </si>
  <si>
    <t>CPU</t>
  </si>
  <si>
    <t xml:space="preserve">Cost of Sales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</si>
</sst>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£&quot;#,##0;[Red]\-&quot;£&quot;#,##0"/>
    <numFmt numFmtId="164" formatCode="&quot;£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6" fontId="2" fillId="0" borderId="0" xfId="0" applyNumberFormat="1" applyFont="1" applyAlignment="1">
      <alignment vertical="center"/>
    </xf>
    <xf numFmtId="9" fontId="2" fillId="0" borderId="0" xfId="1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16" fontId="2" fillId="0" borderId="4" xfId="0" applyNumberFormat="1" applyFont="1" applyBorder="1" applyAlignment="1">
      <alignment vertical="center" wrapText="1"/>
    </xf>
    <xf numFmtId="3" fontId="2" fillId="0" borderId="5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3" fontId="2" fillId="0" borderId="10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6" fontId="2" fillId="0" borderId="0" xfId="0" applyNumberFormat="1" applyFont="1" applyAlignment="1">
      <alignment vertical="center" wrapText="1"/>
    </xf>
    <xf numFmtId="9" fontId="2" fillId="0" borderId="8" xfId="1" applyFont="1" applyBorder="1" applyAlignment="1">
      <alignment vertical="center" wrapText="1"/>
    </xf>
    <xf numFmtId="6" fontId="2" fillId="0" borderId="7" xfId="0" applyNumberFormat="1" applyFont="1" applyBorder="1" applyAlignment="1">
      <alignment vertical="center" wrapText="1"/>
    </xf>
    <xf numFmtId="6" fontId="2" fillId="0" borderId="0" xfId="0" applyNumberFormat="1" applyFont="1"/>
    <xf numFmtId="0" fontId="3" fillId="0" borderId="0" xfId="0" applyFont="1" applyAlignment="1">
      <alignment vertical="center"/>
    </xf>
    <xf numFmtId="3" fontId="2" fillId="0" borderId="8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wrapText="1"/>
    </xf>
    <xf numFmtId="0" fontId="3" fillId="0" borderId="6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3" fontId="2" fillId="0" borderId="14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9" fontId="2" fillId="0" borderId="0" xfId="1" applyFont="1" applyAlignment="1">
      <alignment horizontal="center" vertical="center" wrapText="1"/>
    </xf>
    <xf numFmtId="9" fontId="2" fillId="0" borderId="10" xfId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6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9" fontId="2" fillId="0" borderId="0" xfId="1" applyFont="1" applyBorder="1" applyAlignment="1">
      <alignment horizontal="center" vertical="center" wrapText="1"/>
    </xf>
    <xf numFmtId="0" fontId="0" fillId="0" borderId="8" xfId="0" applyBorder="1"/>
    <xf numFmtId="2" fontId="2" fillId="0" borderId="0" xfId="0" applyNumberFormat="1" applyFont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4" fontId="0" fillId="0" borderId="0" xfId="0" applyNumberFormat="1" applyBorder="1" applyAlignment="1">
      <alignment vertical="top" wrapText="1"/>
    </xf>
    <xf numFmtId="16" fontId="2" fillId="0" borderId="7" xfId="0" applyNumberFormat="1" applyFont="1" applyBorder="1" applyAlignment="1">
      <alignment horizontal="center" vertical="center" wrapText="1"/>
    </xf>
    <xf numFmtId="16" fontId="2" fillId="0" borderId="7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16" fontId="2" fillId="0" borderId="9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3" fontId="2" fillId="0" borderId="17" xfId="0" applyNumberFormat="1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B98F2-4309-4A7B-83EA-F9E04493BDEA}">
  <dimension ref="A1:E22"/>
  <sheetViews>
    <sheetView workbookViewId="0">
      <selection activeCell="I19" sqref="I19"/>
    </sheetView>
  </sheetViews>
  <sheetFormatPr defaultRowHeight="15" x14ac:dyDescent="0.25"/>
  <cols>
    <col min="1" max="1" width="26.28515625" customWidth="1"/>
    <col min="2" max="2" width="13.42578125" customWidth="1"/>
    <col min="5" max="5" width="13.28515625" customWidth="1"/>
  </cols>
  <sheetData>
    <row r="1" spans="1:5" x14ac:dyDescent="0.25">
      <c r="A1" s="2" t="str">
        <f>Answer!A1</f>
        <v>Paul Schyma</v>
      </c>
    </row>
    <row r="4" spans="1:5" x14ac:dyDescent="0.25">
      <c r="A4" s="3" t="s">
        <v>1</v>
      </c>
      <c r="B4" s="4">
        <v>650000</v>
      </c>
    </row>
    <row r="5" spans="1:5" x14ac:dyDescent="0.25">
      <c r="A5" s="3" t="s">
        <v>2</v>
      </c>
      <c r="B5" s="4">
        <v>227500</v>
      </c>
    </row>
    <row r="6" spans="1:5" x14ac:dyDescent="0.25">
      <c r="A6" s="3" t="s">
        <v>3</v>
      </c>
      <c r="B6" s="4">
        <v>143000</v>
      </c>
    </row>
    <row r="7" spans="1:5" x14ac:dyDescent="0.25">
      <c r="A7" s="3" t="s">
        <v>4</v>
      </c>
      <c r="B7" s="4">
        <v>19125</v>
      </c>
    </row>
    <row r="8" spans="1:5" x14ac:dyDescent="0.25">
      <c r="A8" s="3" t="s">
        <v>5</v>
      </c>
      <c r="B8" s="4">
        <v>23125</v>
      </c>
    </row>
    <row r="9" spans="1:5" x14ac:dyDescent="0.25">
      <c r="A9" s="3" t="s">
        <v>6</v>
      </c>
      <c r="B9" s="4">
        <v>357500</v>
      </c>
    </row>
    <row r="10" spans="1:5" x14ac:dyDescent="0.25">
      <c r="A10" s="3" t="s">
        <v>7</v>
      </c>
      <c r="B10" s="4">
        <v>75000</v>
      </c>
    </row>
    <row r="11" spans="1:5" x14ac:dyDescent="0.25">
      <c r="A11" s="3" t="s">
        <v>8</v>
      </c>
      <c r="B11" s="4">
        <v>65000</v>
      </c>
    </row>
    <row r="13" spans="1:5" ht="28.5" customHeight="1" x14ac:dyDescent="0.25">
      <c r="A13" s="27" t="s">
        <v>9</v>
      </c>
      <c r="B13" s="27"/>
      <c r="C13" s="5">
        <v>0.25</v>
      </c>
    </row>
    <row r="14" spans="1:5" x14ac:dyDescent="0.25">
      <c r="A14" s="1"/>
    </row>
    <row r="15" spans="1:5" ht="15.75" thickBot="1" x14ac:dyDescent="0.3"/>
    <row r="16" spans="1:5" ht="15.75" thickBot="1" x14ac:dyDescent="0.3">
      <c r="A16" s="6"/>
      <c r="B16" s="28" t="s">
        <v>10</v>
      </c>
      <c r="C16" s="29"/>
      <c r="D16" s="28" t="s">
        <v>11</v>
      </c>
      <c r="E16" s="29"/>
    </row>
    <row r="17" spans="1:5" ht="29.25" thickBot="1" x14ac:dyDescent="0.3">
      <c r="A17" s="7" t="s">
        <v>12</v>
      </c>
      <c r="B17" s="8" t="s">
        <v>13</v>
      </c>
      <c r="C17" s="8" t="s">
        <v>14</v>
      </c>
      <c r="D17" s="8" t="s">
        <v>15</v>
      </c>
      <c r="E17" s="8" t="s">
        <v>13</v>
      </c>
    </row>
    <row r="18" spans="1:5" ht="15.75" thickBot="1" x14ac:dyDescent="0.3">
      <c r="A18" s="9">
        <v>44652</v>
      </c>
      <c r="B18" s="10">
        <v>1000</v>
      </c>
      <c r="C18" s="26">
        <v>3.5</v>
      </c>
      <c r="D18" s="8"/>
      <c r="E18" s="8"/>
    </row>
    <row r="19" spans="1:5" ht="15.75" thickBot="1" x14ac:dyDescent="0.3">
      <c r="A19" s="9">
        <v>44656</v>
      </c>
      <c r="B19" s="11"/>
      <c r="C19" s="26"/>
      <c r="D19" s="11">
        <v>135</v>
      </c>
      <c r="E19" s="11">
        <v>400</v>
      </c>
    </row>
    <row r="20" spans="1:5" ht="15.75" thickBot="1" x14ac:dyDescent="0.3">
      <c r="A20" s="9">
        <v>44663</v>
      </c>
      <c r="B20" s="11">
        <v>500</v>
      </c>
      <c r="C20" s="26">
        <v>3.6</v>
      </c>
      <c r="D20" s="11"/>
      <c r="E20" s="11"/>
    </row>
    <row r="21" spans="1:5" ht="15.75" thickBot="1" x14ac:dyDescent="0.3">
      <c r="A21" s="9">
        <v>44670</v>
      </c>
      <c r="B21" s="8"/>
      <c r="C21" s="8"/>
      <c r="D21" s="11">
        <v>136</v>
      </c>
      <c r="E21" s="11">
        <v>700</v>
      </c>
    </row>
    <row r="22" spans="1:5" ht="15.75" thickBot="1" x14ac:dyDescent="0.3">
      <c r="A22" s="9">
        <v>44675</v>
      </c>
      <c r="B22" s="8"/>
      <c r="C22" s="8"/>
      <c r="D22" s="11">
        <v>137</v>
      </c>
      <c r="E22" s="11">
        <v>200</v>
      </c>
    </row>
  </sheetData>
  <mergeCells count="3">
    <mergeCell ref="A13:B13"/>
    <mergeCell ref="B16:C16"/>
    <mergeCell ref="D16:E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2D25B-2A85-4775-9D31-85A88D786DAB}">
  <dimension ref="A1:J65"/>
  <sheetViews>
    <sheetView tabSelected="1" topLeftCell="A49" workbookViewId="0">
      <selection activeCell="M56" sqref="M56"/>
    </sheetView>
  </sheetViews>
  <sheetFormatPr defaultRowHeight="15" x14ac:dyDescent="0.25"/>
  <cols>
    <col min="1" max="1" width="26.42578125" customWidth="1"/>
    <col min="2" max="4" width="9.5703125" bestFit="1" customWidth="1"/>
    <col min="5" max="5" width="13.140625" bestFit="1" customWidth="1"/>
  </cols>
  <sheetData>
    <row r="1" spans="1:5" x14ac:dyDescent="0.25">
      <c r="A1" s="2" t="s">
        <v>0</v>
      </c>
    </row>
    <row r="2" spans="1:5" ht="15.75" thickBot="1" x14ac:dyDescent="0.3"/>
    <row r="3" spans="1:5" ht="15.75" thickBot="1" x14ac:dyDescent="0.3">
      <c r="A3" s="28" t="s">
        <v>16</v>
      </c>
      <c r="B3" s="30"/>
      <c r="C3" s="30"/>
      <c r="D3" s="30"/>
      <c r="E3" s="29"/>
    </row>
    <row r="4" spans="1:5" x14ac:dyDescent="0.25">
      <c r="A4" s="12"/>
      <c r="B4" s="13"/>
      <c r="C4" s="13"/>
      <c r="D4" s="13"/>
      <c r="E4" s="14"/>
    </row>
    <row r="5" spans="1:5" x14ac:dyDescent="0.25">
      <c r="A5" s="15" t="s">
        <v>24</v>
      </c>
      <c r="B5" s="37">
        <f>Question!B5</f>
        <v>227500</v>
      </c>
      <c r="C5" s="40" t="s">
        <v>17</v>
      </c>
      <c r="D5" s="42">
        <f>B5/B6</f>
        <v>0.35</v>
      </c>
      <c r="E5" s="14"/>
    </row>
    <row r="6" spans="1:5" ht="15.75" thickBot="1" x14ac:dyDescent="0.3">
      <c r="A6" s="16" t="s">
        <v>18</v>
      </c>
      <c r="B6" s="17">
        <f>Question!B4</f>
        <v>650000</v>
      </c>
      <c r="C6" s="41"/>
      <c r="D6" s="43"/>
      <c r="E6" s="8"/>
    </row>
    <row r="7" spans="1:5" ht="15.75" thickBot="1" x14ac:dyDescent="0.3">
      <c r="A7" s="3"/>
    </row>
    <row r="8" spans="1:5" ht="15.75" thickBot="1" x14ac:dyDescent="0.3">
      <c r="A8" s="28" t="s">
        <v>19</v>
      </c>
      <c r="B8" s="30"/>
      <c r="C8" s="30"/>
      <c r="D8" s="30"/>
      <c r="E8" s="29"/>
    </row>
    <row r="9" spans="1:5" x14ac:dyDescent="0.25">
      <c r="A9" s="12"/>
      <c r="B9" s="13"/>
      <c r="C9" s="13"/>
      <c r="D9" s="13"/>
      <c r="E9" s="14"/>
    </row>
    <row r="10" spans="1:5" ht="16.5" customHeight="1" x14ac:dyDescent="0.25">
      <c r="A10" s="15" t="s">
        <v>25</v>
      </c>
      <c r="B10" s="37">
        <f>Question!B6</f>
        <v>143000</v>
      </c>
      <c r="C10" s="40" t="s">
        <v>17</v>
      </c>
      <c r="D10" s="42">
        <f>B10/B11</f>
        <v>0.22</v>
      </c>
      <c r="E10" s="14"/>
    </row>
    <row r="11" spans="1:5" ht="15.75" thickBot="1" x14ac:dyDescent="0.3">
      <c r="A11" s="16" t="s">
        <v>18</v>
      </c>
      <c r="B11" s="17">
        <f>Question!B4</f>
        <v>650000</v>
      </c>
      <c r="C11" s="41"/>
      <c r="D11" s="43"/>
      <c r="E11" s="8"/>
    </row>
    <row r="12" spans="1:5" ht="15.75" thickBot="1" x14ac:dyDescent="0.3">
      <c r="A12" s="3"/>
    </row>
    <row r="13" spans="1:5" ht="15.75" thickBot="1" x14ac:dyDescent="0.3">
      <c r="A13" s="49" t="s">
        <v>20</v>
      </c>
      <c r="B13" s="50"/>
      <c r="C13" s="50"/>
      <c r="D13" s="50"/>
      <c r="E13" s="53"/>
    </row>
    <row r="14" spans="1:5" x14ac:dyDescent="0.25">
      <c r="A14" s="51"/>
      <c r="B14" s="52"/>
      <c r="C14" s="52"/>
      <c r="D14" s="52"/>
      <c r="E14" s="54"/>
    </row>
    <row r="15" spans="1:5" ht="58.5" customHeight="1" x14ac:dyDescent="0.25">
      <c r="A15" s="12" t="s">
        <v>26</v>
      </c>
      <c r="B15" s="55">
        <f>Question!B5</f>
        <v>227500</v>
      </c>
      <c r="C15" s="55">
        <f>Question!B6</f>
        <v>143000</v>
      </c>
      <c r="D15" s="55">
        <f>B15-C15</f>
        <v>84500</v>
      </c>
      <c r="E15" s="14"/>
    </row>
    <row r="16" spans="1:5" x14ac:dyDescent="0.25">
      <c r="A16" s="31"/>
      <c r="B16" s="56"/>
      <c r="C16" s="57"/>
      <c r="D16" s="57"/>
      <c r="E16" s="14"/>
    </row>
    <row r="17" spans="1:10" x14ac:dyDescent="0.25">
      <c r="A17" s="15" t="s">
        <v>27</v>
      </c>
      <c r="B17" s="37">
        <f>D15</f>
        <v>84500</v>
      </c>
      <c r="C17" s="58" t="s">
        <v>17</v>
      </c>
      <c r="D17" s="59">
        <f>B17/B18</f>
        <v>0.13</v>
      </c>
      <c r="E17" s="60"/>
    </row>
    <row r="18" spans="1:10" ht="15.75" thickBot="1" x14ac:dyDescent="0.3">
      <c r="A18" s="16" t="s">
        <v>18</v>
      </c>
      <c r="B18" s="17">
        <v>650000</v>
      </c>
      <c r="C18" s="41"/>
      <c r="D18" s="43"/>
      <c r="E18" s="8"/>
    </row>
    <row r="19" spans="1:10" ht="15.75" thickBot="1" x14ac:dyDescent="0.3">
      <c r="A19" s="18"/>
      <c r="B19" s="18"/>
      <c r="C19" s="18"/>
      <c r="D19" s="18"/>
      <c r="E19" s="18"/>
    </row>
    <row r="20" spans="1:10" ht="15.75" thickBot="1" x14ac:dyDescent="0.3">
      <c r="A20" s="28" t="s">
        <v>21</v>
      </c>
      <c r="B20" s="30"/>
      <c r="C20" s="30"/>
      <c r="D20" s="30"/>
      <c r="E20" s="29"/>
    </row>
    <row r="21" spans="1:10" x14ac:dyDescent="0.25">
      <c r="A21" s="34"/>
      <c r="B21" s="35"/>
      <c r="C21" s="35"/>
      <c r="D21" s="35"/>
      <c r="E21" s="36"/>
    </row>
    <row r="22" spans="1:10" ht="66.75" customHeight="1" x14ac:dyDescent="0.25">
      <c r="A22" s="12" t="s">
        <v>28</v>
      </c>
      <c r="B22" s="20">
        <f>Question!B4</f>
        <v>650000</v>
      </c>
      <c r="C22" s="20">
        <f>Question!B5</f>
        <v>227500</v>
      </c>
      <c r="D22" s="20">
        <f>B22-C22</f>
        <v>422500</v>
      </c>
      <c r="E22" s="14"/>
    </row>
    <row r="23" spans="1:10" ht="63" customHeight="1" x14ac:dyDescent="0.25">
      <c r="A23" s="12" t="s">
        <v>29</v>
      </c>
      <c r="B23" s="20">
        <f>Question!B7</f>
        <v>19125</v>
      </c>
      <c r="C23" s="20">
        <f>Question!B8</f>
        <v>23125</v>
      </c>
      <c r="D23" s="20">
        <f>(B23+C23)/2</f>
        <v>21125</v>
      </c>
      <c r="E23" s="14"/>
    </row>
    <row r="24" spans="1:10" ht="25.5" customHeight="1" x14ac:dyDescent="0.25">
      <c r="A24" s="12"/>
      <c r="B24" s="13"/>
      <c r="C24" s="13"/>
      <c r="D24" s="13"/>
      <c r="E24" s="14"/>
    </row>
    <row r="25" spans="1:10" x14ac:dyDescent="0.25">
      <c r="A25" s="12"/>
      <c r="B25" s="13"/>
      <c r="C25" s="13"/>
      <c r="D25" s="13"/>
      <c r="E25" s="14"/>
      <c r="J25" s="48"/>
    </row>
    <row r="26" spans="1:10" x14ac:dyDescent="0.25">
      <c r="A26" s="45" t="s">
        <v>51</v>
      </c>
      <c r="B26" s="44">
        <f>D22</f>
        <v>422500</v>
      </c>
      <c r="C26" s="38" t="s">
        <v>22</v>
      </c>
      <c r="D26" s="38">
        <f>B26/B27</f>
        <v>20</v>
      </c>
      <c r="E26" s="46" t="s">
        <v>30</v>
      </c>
    </row>
    <row r="27" spans="1:10" ht="15.75" thickBot="1" x14ac:dyDescent="0.3">
      <c r="A27" s="16" t="s">
        <v>23</v>
      </c>
      <c r="B27" s="19">
        <f>D23</f>
        <v>21125</v>
      </c>
      <c r="C27" s="39"/>
      <c r="D27" s="39"/>
      <c r="E27" s="47"/>
    </row>
    <row r="28" spans="1:10" ht="15.75" thickBot="1" x14ac:dyDescent="0.3">
      <c r="A28" s="1"/>
      <c r="B28" s="1"/>
      <c r="C28" s="1"/>
      <c r="D28" s="1"/>
      <c r="E28" s="1"/>
    </row>
    <row r="29" spans="1:10" ht="15.75" thickBot="1" x14ac:dyDescent="0.3">
      <c r="A29" s="28" t="s">
        <v>31</v>
      </c>
      <c r="B29" s="30"/>
      <c r="C29" s="30"/>
      <c r="D29" s="30"/>
      <c r="E29" s="29"/>
    </row>
    <row r="30" spans="1:10" x14ac:dyDescent="0.25">
      <c r="A30" s="12"/>
      <c r="B30" s="13"/>
      <c r="C30" s="13"/>
      <c r="D30" s="13"/>
      <c r="E30" s="14"/>
    </row>
    <row r="31" spans="1:10" x14ac:dyDescent="0.25">
      <c r="A31" s="15" t="s">
        <v>25</v>
      </c>
      <c r="B31" s="37">
        <f>Question!B6</f>
        <v>143000</v>
      </c>
      <c r="C31" s="40" t="s">
        <v>17</v>
      </c>
      <c r="D31" s="42">
        <f>B31/B32</f>
        <v>0.4</v>
      </c>
      <c r="E31" s="21"/>
    </row>
    <row r="32" spans="1:10" ht="15.75" thickBot="1" x14ac:dyDescent="0.3">
      <c r="A32" s="16" t="s">
        <v>32</v>
      </c>
      <c r="B32" s="17">
        <f>Question!B9</f>
        <v>357500</v>
      </c>
      <c r="C32" s="41"/>
      <c r="D32" s="43"/>
      <c r="E32" s="8"/>
    </row>
    <row r="33" spans="1:5" ht="15.75" thickBot="1" x14ac:dyDescent="0.3">
      <c r="A33" s="3"/>
      <c r="B33" s="1"/>
      <c r="C33" s="1"/>
      <c r="D33" s="1"/>
      <c r="E33" s="1"/>
    </row>
    <row r="34" spans="1:5" ht="15.75" thickBot="1" x14ac:dyDescent="0.3">
      <c r="A34" s="28" t="s">
        <v>33</v>
      </c>
      <c r="B34" s="30"/>
      <c r="C34" s="30"/>
      <c r="D34" s="30"/>
      <c r="E34" s="29"/>
    </row>
    <row r="35" spans="1:5" x14ac:dyDescent="0.25">
      <c r="A35" s="12"/>
      <c r="B35" s="13"/>
      <c r="C35" s="13"/>
      <c r="D35" s="13"/>
      <c r="E35" s="14"/>
    </row>
    <row r="36" spans="1:5" ht="23.25" customHeight="1" x14ac:dyDescent="0.25">
      <c r="A36" s="15" t="s">
        <v>38</v>
      </c>
      <c r="B36" s="44">
        <f>Question!B10</f>
        <v>75000</v>
      </c>
      <c r="C36" s="38">
        <v>365</v>
      </c>
      <c r="D36" s="61">
        <f>B36/B37*C36</f>
        <v>42.11538461538462</v>
      </c>
      <c r="E36" s="63" t="s">
        <v>37</v>
      </c>
    </row>
    <row r="37" spans="1:5" ht="15.75" thickBot="1" x14ac:dyDescent="0.3">
      <c r="A37" s="16" t="s">
        <v>18</v>
      </c>
      <c r="B37" s="19">
        <f>Question!B4</f>
        <v>650000</v>
      </c>
      <c r="C37" s="39"/>
      <c r="D37" s="62"/>
      <c r="E37" s="64"/>
    </row>
    <row r="38" spans="1:5" ht="15.75" thickBot="1" x14ac:dyDescent="0.3">
      <c r="A38" s="3"/>
      <c r="B38" s="1"/>
      <c r="C38" s="1"/>
      <c r="D38" s="1"/>
      <c r="E38" s="1"/>
    </row>
    <row r="39" spans="1:5" ht="15.75" thickBot="1" x14ac:dyDescent="0.3">
      <c r="A39" s="28" t="s">
        <v>34</v>
      </c>
      <c r="B39" s="30"/>
      <c r="C39" s="30"/>
      <c r="D39" s="30"/>
      <c r="E39" s="29"/>
    </row>
    <row r="40" spans="1:5" x14ac:dyDescent="0.25">
      <c r="A40" s="12"/>
      <c r="B40" s="13"/>
      <c r="C40" s="13"/>
      <c r="D40" s="13"/>
      <c r="E40" s="14"/>
    </row>
    <row r="41" spans="1:5" x14ac:dyDescent="0.25">
      <c r="A41" s="31" t="s">
        <v>35</v>
      </c>
      <c r="B41" s="32"/>
      <c r="C41" s="32"/>
      <c r="D41" s="32"/>
      <c r="E41" s="33"/>
    </row>
    <row r="42" spans="1:5" ht="15" customHeight="1" x14ac:dyDescent="0.25">
      <c r="A42" s="22">
        <f>D22</f>
        <v>422500</v>
      </c>
      <c r="B42" s="20">
        <f>Question!B8</f>
        <v>23125</v>
      </c>
      <c r="C42" s="20">
        <f>Question!B7</f>
        <v>19125</v>
      </c>
      <c r="D42" s="13"/>
      <c r="E42" s="14"/>
    </row>
    <row r="43" spans="1:5" x14ac:dyDescent="0.25">
      <c r="A43" s="12"/>
      <c r="B43" s="13"/>
      <c r="C43" s="13"/>
      <c r="D43" s="13"/>
      <c r="E43" s="14"/>
    </row>
    <row r="44" spans="1:5" x14ac:dyDescent="0.25">
      <c r="A44" s="15" t="s">
        <v>39</v>
      </c>
      <c r="B44" s="44">
        <f>Question!B11</f>
        <v>65000</v>
      </c>
      <c r="C44" s="38">
        <v>365</v>
      </c>
      <c r="D44" s="61">
        <f>B44/B45*C44</f>
        <v>55.627198124267288</v>
      </c>
      <c r="E44" s="63" t="s">
        <v>37</v>
      </c>
    </row>
    <row r="45" spans="1:5" ht="15.75" thickBot="1" x14ac:dyDescent="0.3">
      <c r="A45" s="16" t="s">
        <v>36</v>
      </c>
      <c r="B45" s="19">
        <f>A42+B42-C42</f>
        <v>426500</v>
      </c>
      <c r="C45" s="39"/>
      <c r="D45" s="62"/>
      <c r="E45" s="64"/>
    </row>
    <row r="46" spans="1:5" x14ac:dyDescent="0.25">
      <c r="A46" s="1"/>
      <c r="B46" s="1"/>
      <c r="C46" s="1"/>
      <c r="D46" s="1"/>
      <c r="E46" s="1"/>
    </row>
    <row r="47" spans="1:5" x14ac:dyDescent="0.25">
      <c r="A47" s="1"/>
      <c r="B47" s="1"/>
      <c r="C47" s="1"/>
      <c r="D47" s="1"/>
      <c r="E47" s="1"/>
    </row>
    <row r="48" spans="1:5" x14ac:dyDescent="0.25">
      <c r="A48" s="3" t="s">
        <v>40</v>
      </c>
      <c r="B48" s="23">
        <f>Question!B4</f>
        <v>650000</v>
      </c>
      <c r="C48" s="23">
        <f>Question!B4*Question!C13</f>
        <v>162500</v>
      </c>
      <c r="D48" s="1"/>
      <c r="E48" s="1"/>
    </row>
    <row r="49" spans="1:10" x14ac:dyDescent="0.25">
      <c r="A49" s="3"/>
      <c r="B49" s="23">
        <f>B48+C48</f>
        <v>812500</v>
      </c>
      <c r="C49" s="1"/>
      <c r="D49" s="1"/>
      <c r="E49" s="1"/>
    </row>
    <row r="50" spans="1:10" x14ac:dyDescent="0.25">
      <c r="A50" s="3"/>
      <c r="B50" s="23"/>
      <c r="C50" s="1"/>
      <c r="D50" s="1"/>
      <c r="E50" s="1"/>
    </row>
    <row r="51" spans="1:10" x14ac:dyDescent="0.25">
      <c r="A51" s="3"/>
      <c r="B51" s="1"/>
      <c r="C51" s="1"/>
      <c r="D51" s="1"/>
      <c r="E51" s="1"/>
    </row>
    <row r="52" spans="1:10" x14ac:dyDescent="0.25">
      <c r="A52" s="24" t="s">
        <v>41</v>
      </c>
    </row>
    <row r="53" spans="1:10" ht="15.75" thickBot="1" x14ac:dyDescent="0.3">
      <c r="A53" s="3"/>
    </row>
    <row r="54" spans="1:10" x14ac:dyDescent="0.25">
      <c r="A54" s="84"/>
      <c r="B54" s="85" t="s">
        <v>42</v>
      </c>
      <c r="C54" s="85"/>
      <c r="D54" s="85"/>
      <c r="E54" s="85" t="s">
        <v>43</v>
      </c>
      <c r="F54" s="85"/>
      <c r="G54" s="85"/>
      <c r="H54" s="85" t="s">
        <v>44</v>
      </c>
      <c r="I54" s="85"/>
      <c r="J54" s="86"/>
    </row>
    <row r="55" spans="1:10" x14ac:dyDescent="0.25">
      <c r="A55" s="87" t="s">
        <v>45</v>
      </c>
      <c r="B55" s="66" t="s">
        <v>46</v>
      </c>
      <c r="C55" s="66" t="s">
        <v>47</v>
      </c>
      <c r="D55" s="65" t="s">
        <v>48</v>
      </c>
      <c r="E55" s="66" t="s">
        <v>46</v>
      </c>
      <c r="F55" s="65" t="s">
        <v>50</v>
      </c>
      <c r="G55" s="65" t="s">
        <v>48</v>
      </c>
      <c r="H55" s="66" t="s">
        <v>46</v>
      </c>
      <c r="I55" s="65" t="s">
        <v>50</v>
      </c>
      <c r="J55" s="88" t="s">
        <v>48</v>
      </c>
    </row>
    <row r="56" spans="1:10" x14ac:dyDescent="0.25">
      <c r="A56" s="87"/>
      <c r="B56" s="66"/>
      <c r="C56" s="66"/>
      <c r="D56" s="65" t="s">
        <v>49</v>
      </c>
      <c r="E56" s="66"/>
      <c r="F56" s="65" t="s">
        <v>49</v>
      </c>
      <c r="G56" s="65" t="s">
        <v>49</v>
      </c>
      <c r="H56" s="66"/>
      <c r="I56" s="65" t="s">
        <v>49</v>
      </c>
      <c r="J56" s="88" t="s">
        <v>49</v>
      </c>
    </row>
    <row r="57" spans="1:10" x14ac:dyDescent="0.25">
      <c r="A57" s="76">
        <v>44652</v>
      </c>
      <c r="B57" s="67">
        <f>Question!B18</f>
        <v>1000</v>
      </c>
      <c r="C57" s="68">
        <f>Question!C18</f>
        <v>3.5</v>
      </c>
      <c r="D57" s="67">
        <f>B57*C57</f>
        <v>3500</v>
      </c>
      <c r="E57" s="69"/>
      <c r="F57" s="69"/>
      <c r="G57" s="69"/>
      <c r="H57" s="67">
        <f>B57</f>
        <v>1000</v>
      </c>
      <c r="I57" s="68">
        <f t="shared" ref="I57" si="0">C57</f>
        <v>3.5</v>
      </c>
      <c r="J57" s="25">
        <f>H57*I57</f>
        <v>3500</v>
      </c>
    </row>
    <row r="58" spans="1:10" x14ac:dyDescent="0.25">
      <c r="A58" s="76">
        <v>44656</v>
      </c>
      <c r="B58" s="57"/>
      <c r="C58" s="57"/>
      <c r="D58" s="69"/>
      <c r="E58" s="69">
        <f>Question!E19</f>
        <v>400</v>
      </c>
      <c r="F58" s="68">
        <f>I57</f>
        <v>3.5</v>
      </c>
      <c r="G58" s="67">
        <f>E58*F58</f>
        <v>1400</v>
      </c>
      <c r="H58" s="67">
        <f>H57-E58</f>
        <v>600</v>
      </c>
      <c r="I58" s="68">
        <f>I57</f>
        <v>3.5</v>
      </c>
      <c r="J58" s="25">
        <f>H58*I58</f>
        <v>2100</v>
      </c>
    </row>
    <row r="59" spans="1:10" x14ac:dyDescent="0.25">
      <c r="A59" s="77">
        <v>44663</v>
      </c>
      <c r="B59" s="70">
        <f>Question!B20</f>
        <v>500</v>
      </c>
      <c r="C59" s="71">
        <f>Question!C20</f>
        <v>3.6</v>
      </c>
      <c r="D59" s="72">
        <f>B59*C59</f>
        <v>1800</v>
      </c>
      <c r="E59" s="70"/>
      <c r="F59" s="73"/>
      <c r="G59" s="56"/>
      <c r="H59" s="67">
        <f>H58</f>
        <v>600</v>
      </c>
      <c r="I59" s="68">
        <f>I58</f>
        <v>3.5</v>
      </c>
      <c r="J59" s="25">
        <f>H59*I59</f>
        <v>2100</v>
      </c>
    </row>
    <row r="60" spans="1:10" x14ac:dyDescent="0.25">
      <c r="A60" s="77"/>
      <c r="B60" s="70"/>
      <c r="C60" s="71"/>
      <c r="D60" s="72"/>
      <c r="E60" s="70"/>
      <c r="F60" s="73"/>
      <c r="G60" s="56"/>
      <c r="H60" s="69">
        <f>B59</f>
        <v>500</v>
      </c>
      <c r="I60" s="68">
        <f t="shared" ref="I60:J60" si="1">C59</f>
        <v>3.6</v>
      </c>
      <c r="J60" s="82">
        <f t="shared" si="1"/>
        <v>1800</v>
      </c>
    </row>
    <row r="61" spans="1:10" x14ac:dyDescent="0.25">
      <c r="A61" s="77"/>
      <c r="B61" s="70"/>
      <c r="C61" s="71"/>
      <c r="D61" s="72"/>
      <c r="E61" s="70"/>
      <c r="F61" s="73"/>
      <c r="G61" s="56"/>
      <c r="H61" s="74"/>
      <c r="I61" s="75"/>
      <c r="J61" s="83">
        <f>J59+J60</f>
        <v>3900</v>
      </c>
    </row>
    <row r="62" spans="1:10" x14ac:dyDescent="0.25">
      <c r="A62" s="77">
        <v>44670</v>
      </c>
      <c r="B62" s="70"/>
      <c r="C62" s="70"/>
      <c r="D62" s="56"/>
      <c r="E62" s="67">
        <f>H59</f>
        <v>600</v>
      </c>
      <c r="F62" s="68">
        <f t="shared" ref="F62:G62" si="2">I59</f>
        <v>3.5</v>
      </c>
      <c r="G62" s="67">
        <f t="shared" si="2"/>
        <v>2100</v>
      </c>
      <c r="H62" s="72">
        <f>H60-E63</f>
        <v>400</v>
      </c>
      <c r="I62" s="73">
        <f>I60</f>
        <v>3.6</v>
      </c>
      <c r="J62" s="78">
        <v>2100</v>
      </c>
    </row>
    <row r="63" spans="1:10" x14ac:dyDescent="0.25">
      <c r="A63" s="77"/>
      <c r="B63" s="70"/>
      <c r="C63" s="70"/>
      <c r="D63" s="56"/>
      <c r="E63" s="67">
        <f>Question!E21-Answer!H59</f>
        <v>100</v>
      </c>
      <c r="F63" s="68">
        <f>I60</f>
        <v>3.6</v>
      </c>
      <c r="G63" s="69">
        <f>E63*F63</f>
        <v>360</v>
      </c>
      <c r="H63" s="70"/>
      <c r="I63" s="73"/>
      <c r="J63" s="78"/>
    </row>
    <row r="64" spans="1:10" x14ac:dyDescent="0.25">
      <c r="A64" s="77">
        <v>44675</v>
      </c>
      <c r="B64" s="70"/>
      <c r="C64" s="70"/>
      <c r="D64" s="56"/>
      <c r="E64" s="70">
        <f>Question!E22</f>
        <v>200</v>
      </c>
      <c r="F64" s="73">
        <f>I62</f>
        <v>3.6</v>
      </c>
      <c r="G64" s="70">
        <f>E64*F64</f>
        <v>720</v>
      </c>
      <c r="H64" s="72">
        <f>H62-E64</f>
        <v>200</v>
      </c>
      <c r="I64" s="73">
        <f>I62</f>
        <v>3.6</v>
      </c>
      <c r="J64" s="46">
        <f>H64*I64</f>
        <v>720</v>
      </c>
    </row>
    <row r="65" spans="1:10" ht="15.75" thickBot="1" x14ac:dyDescent="0.3">
      <c r="A65" s="79"/>
      <c r="B65" s="39"/>
      <c r="C65" s="39"/>
      <c r="D65" s="80"/>
      <c r="E65" s="39"/>
      <c r="F65" s="81"/>
      <c r="G65" s="39"/>
      <c r="H65" s="39"/>
      <c r="I65" s="81"/>
      <c r="J65" s="47"/>
    </row>
  </sheetData>
  <mergeCells count="60">
    <mergeCell ref="C44:C45"/>
    <mergeCell ref="D44:D45"/>
    <mergeCell ref="E44:E45"/>
    <mergeCell ref="C17:C18"/>
    <mergeCell ref="D10:D11"/>
    <mergeCell ref="D5:D6"/>
    <mergeCell ref="D17:D18"/>
    <mergeCell ref="C26:C27"/>
    <mergeCell ref="D26:D27"/>
    <mergeCell ref="A13:E13"/>
    <mergeCell ref="A14:E14"/>
    <mergeCell ref="A3:E3"/>
    <mergeCell ref="A8:E8"/>
    <mergeCell ref="A16:B16"/>
    <mergeCell ref="C10:C11"/>
    <mergeCell ref="C5:C6"/>
    <mergeCell ref="A29:E29"/>
    <mergeCell ref="A34:E34"/>
    <mergeCell ref="A39:E39"/>
    <mergeCell ref="A41:E41"/>
    <mergeCell ref="A20:E20"/>
    <mergeCell ref="A21:E21"/>
    <mergeCell ref="E26:E27"/>
    <mergeCell ref="C31:C32"/>
    <mergeCell ref="D31:D32"/>
    <mergeCell ref="C36:C37"/>
    <mergeCell ref="D36:D37"/>
    <mergeCell ref="E36:E37"/>
    <mergeCell ref="B54:D54"/>
    <mergeCell ref="E54:G54"/>
    <mergeCell ref="H54:J54"/>
    <mergeCell ref="A55:A56"/>
    <mergeCell ref="B55:B56"/>
    <mergeCell ref="C55:C56"/>
    <mergeCell ref="E55:E56"/>
    <mergeCell ref="H55:H56"/>
    <mergeCell ref="G59:G61"/>
    <mergeCell ref="A62:A63"/>
    <mergeCell ref="B62:B63"/>
    <mergeCell ref="C62:C63"/>
    <mergeCell ref="D62:D63"/>
    <mergeCell ref="A59:A61"/>
    <mergeCell ref="B59:B61"/>
    <mergeCell ref="C59:C61"/>
    <mergeCell ref="D59:D61"/>
    <mergeCell ref="E59:E61"/>
    <mergeCell ref="F59:F61"/>
    <mergeCell ref="I64:I65"/>
    <mergeCell ref="J64:J65"/>
    <mergeCell ref="I62:I63"/>
    <mergeCell ref="J62:J63"/>
    <mergeCell ref="A64:A65"/>
    <mergeCell ref="B64:B65"/>
    <mergeCell ref="C64:C65"/>
    <mergeCell ref="D64:D65"/>
    <mergeCell ref="E64:E65"/>
    <mergeCell ref="F64:F65"/>
    <mergeCell ref="G64:G65"/>
    <mergeCell ref="H64:H65"/>
    <mergeCell ref="H62:H6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>SQA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2022-08-04T18:39:25Z</dcterms:created>
  <dcterms:modified xsi:type="dcterms:W3CDTF">2022-11-24T13:24:07Z</dcterms:modified>
</cp:coreProperties>
</file>