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filterPrivacy="1" checkCompatibility="1" defaultThemeVersion="124226"/>
  <xr:revisionPtr revIDLastSave="0" documentId="13_ncr:1_{F6F6DB57-2053-4EE8-A34F-CC70D85326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istoric Exchange Rates" sheetId="4" r:id="rId1"/>
    <sheet name="Banco de Plata Savings" sheetId="2" r:id="rId2"/>
    <sheet name="Banco de Plata Mortgage" sheetId="1" r:id="rId3"/>
    <sheet name="Banco d'Oro Mortgage" sheetId="6" r:id="rId4"/>
    <sheet name="Banco d'Oro(alternative layout)" sheetId="5" r:id="rId5"/>
  </sheets>
  <externalReferences>
    <externalReference r:id="rId6"/>
  </externalReferences>
  <definedNames>
    <definedName name="Capital_Outstanding" localSheetId="3">'Banco d''Oro Mortgage'!#REF!</definedName>
    <definedName name="Capital_Outstanding" localSheetId="4">'Banco d''Oro(alternative layout)'!#REF!</definedName>
    <definedName name="Capital_Outstanding">'Banco de Plata Mortgage'!#REF!</definedName>
    <definedName name="g_Y">[1]Q4!$J$9</definedName>
    <definedName name="interest_A" localSheetId="3">'Banco d''Oro Mortgage'!#REF!</definedName>
    <definedName name="interest_A" localSheetId="4">'Banco d''Oro(alternative layout)'!#REF!</definedName>
    <definedName name="interest_A">'Banco de Plata Mortgage'!#REF!</definedName>
    <definedName name="interest_B" localSheetId="3">'Banco d''Oro Mortgage'!#REF!</definedName>
    <definedName name="interest_B" localSheetId="4">'Banco d''Oro(alternative layout)'!#REF!</definedName>
    <definedName name="interest_B">'Banco de Plata Mortgage'!#REF!</definedName>
    <definedName name="interest_new_A">#REF!</definedName>
    <definedName name="interest_new_B">#REF!</definedName>
    <definedName name="interest_old_A">#REF!</definedName>
    <definedName name="interest_old_B">#REF!</definedName>
    <definedName name="interest_time_change_A">#REF!</definedName>
    <definedName name="interest_time_change_B">#REF!</definedName>
    <definedName name="Loan" localSheetId="3">'Banco d''Oro Mortgage'!#REF!</definedName>
    <definedName name="Loan" localSheetId="4">'Banco d''Oro(alternative layout)'!#REF!</definedName>
    <definedName name="Loan">'Banco de Plata Mortgage'!#REF!</definedName>
    <definedName name="loan_amount_A" localSheetId="3">'Banco d''Oro Mortgage'!#REF!</definedName>
    <definedName name="loan_amount_A" localSheetId="4">'Banco d''Oro(alternative layout)'!#REF!</definedName>
    <definedName name="loan_amount_A">'Banco de Plata Mortgage'!#REF!</definedName>
    <definedName name="loan_amount_B" localSheetId="3">'Banco d''Oro Mortgage'!#REF!</definedName>
    <definedName name="loan_amount_B" localSheetId="4">'Banco d''Oro(alternative layout)'!#REF!</definedName>
    <definedName name="loan_amount_B">'Banco de Plata Mortgage'!#REF!</definedName>
    <definedName name="loan_term_A" localSheetId="3">'Banco d''Oro Mortgage'!#REF!</definedName>
    <definedName name="loan_term_A" localSheetId="4">'Banco d''Oro(alternative layout)'!#REF!</definedName>
    <definedName name="loan_term_A">'Banco de Plata Mortgage'!#REF!</definedName>
    <definedName name="loan_term_B" localSheetId="3">'Banco d''Oro Mortgage'!#REF!</definedName>
    <definedName name="loan_term_B" localSheetId="4">'Banco d''Oro(alternative layout)'!$J$4</definedName>
    <definedName name="loan_term_B">'Banco de Plata Mortgage'!$J$4</definedName>
    <definedName name="loan_term_extension_A">#REF!</definedName>
    <definedName name="Loan_Value" localSheetId="3">'Banco d''Oro Mortgage'!#REF!</definedName>
    <definedName name="Loan_Value" localSheetId="4">'Banco d''Oro(alternative layout)'!#REF!</definedName>
    <definedName name="Loan_Value">'Banco de Plata Mortgage'!#REF!</definedName>
    <definedName name="_xlnm.Print_Area" localSheetId="2">'Banco de Plata Mortgage'!$A$1:$G$36</definedName>
    <definedName name="_xlnm.Print_Area" localSheetId="1">'Banco de Plata Savings'!$A$1:$H$13</definedName>
    <definedName name="_xlnm.Print_Area" localSheetId="3">'Banco d''Oro Mortgage'!$A$1:$F$36</definedName>
    <definedName name="_xlnm.Print_Area" localSheetId="4">'Banco d''Oro(alternative layout)'!$A$1:$G$36</definedName>
    <definedName name="repayment_A" localSheetId="3">'Banco d''Oro Mortgage'!#REF!</definedName>
    <definedName name="repayment_A" localSheetId="4">'Banco d''Oro(alternative layout)'!#REF!</definedName>
    <definedName name="repayment_A">'Banco de Plata Mortgage'!#REF!</definedName>
    <definedName name="repayment_B" localSheetId="3">'Banco d''Oro Mortgage'!#REF!</definedName>
    <definedName name="repayment_B" localSheetId="4">'Banco d''Oro(alternative layout)'!$J$5</definedName>
    <definedName name="repayment_B">'Banco de Plata Mortgage'!$J$5</definedName>
    <definedName name="repayment_old_A">#REF!</definedName>
    <definedName name="repayment_old_B">#REF!</definedName>
    <definedName name="wdwl_fee">[1]Q4!$C$9</definedName>
    <definedName name="yield">[1]Q1!$C$14</definedName>
    <definedName name="yield_X">[1]Q4!$C$8</definedName>
    <definedName name="yield_Y">[1]Q4!$J$8</definedName>
    <definedName name="yield_Y_bankrupt">[1]Q4!$P$8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6" l="1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19" i="6"/>
  <c r="C18" i="6"/>
  <c r="C17" i="6"/>
  <c r="C16" i="6"/>
  <c r="C15" i="6"/>
  <c r="B15" i="6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C14" i="6"/>
  <c r="H4" i="6" s="1"/>
  <c r="B14" i="6"/>
  <c r="F13" i="6"/>
  <c r="D14" i="6" s="1"/>
  <c r="C14" i="1"/>
  <c r="G6" i="2"/>
  <c r="G7" i="2" s="1"/>
  <c r="G8" i="2" s="1"/>
  <c r="G9" i="2" s="1"/>
  <c r="G10" i="2" s="1"/>
  <c r="F6" i="2"/>
  <c r="F7" i="2"/>
  <c r="F8" i="2"/>
  <c r="F9" i="2"/>
  <c r="F10" i="2"/>
  <c r="F5" i="2"/>
  <c r="C33" i="1"/>
  <c r="E14" i="6" l="1"/>
  <c r="F14" i="6" s="1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14" i="5"/>
  <c r="H15" i="5"/>
  <c r="H16" i="5" s="1"/>
  <c r="H17" i="5" s="1"/>
  <c r="H18" i="5" s="1"/>
  <c r="H19" i="5" s="1"/>
  <c r="H20" i="5" s="1"/>
  <c r="H21" i="5" s="1"/>
  <c r="H22" i="5" s="1"/>
  <c r="H23" i="5" s="1"/>
  <c r="H24" i="5" s="1"/>
  <c r="H25" i="5" s="1"/>
  <c r="H26" i="5" s="1"/>
  <c r="H27" i="5" s="1"/>
  <c r="H28" i="5" s="1"/>
  <c r="H29" i="5" s="1"/>
  <c r="H30" i="5" s="1"/>
  <c r="H31" i="5" s="1"/>
  <c r="H32" i="5" s="1"/>
  <c r="H33" i="5" s="1"/>
  <c r="B33" i="5"/>
  <c r="C33" i="5"/>
  <c r="B34" i="5"/>
  <c r="C34" i="5"/>
  <c r="B35" i="5"/>
  <c r="C35" i="5"/>
  <c r="B36" i="5"/>
  <c r="B37" i="5" s="1"/>
  <c r="B38" i="5" s="1"/>
  <c r="C36" i="5"/>
  <c r="C37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B15" i="5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C14" i="5"/>
  <c r="B14" i="5"/>
  <c r="F13" i="5"/>
  <c r="D14" i="5" s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D15" i="6" l="1"/>
  <c r="E15" i="6" s="1"/>
  <c r="F15" i="6" s="1"/>
  <c r="L4" i="5"/>
  <c r="E14" i="5"/>
  <c r="F14" i="5" s="1"/>
  <c r="D16" i="6" l="1"/>
  <c r="E16" i="6" s="1"/>
  <c r="F16" i="6" s="1"/>
  <c r="D15" i="5"/>
  <c r="E15" i="5" s="1"/>
  <c r="F15" i="5" s="1"/>
  <c r="H4" i="1"/>
  <c r="D8" i="2"/>
  <c r="G5" i="2"/>
  <c r="D10" i="2"/>
  <c r="D9" i="2"/>
  <c r="D7" i="2"/>
  <c r="D6" i="2"/>
  <c r="D5" i="2"/>
  <c r="D17" i="6" l="1"/>
  <c r="E17" i="6" s="1"/>
  <c r="F17" i="6" s="1"/>
  <c r="D16" i="5"/>
  <c r="E16" i="5" s="1"/>
  <c r="F16" i="5" s="1"/>
  <c r="D18" i="6" l="1"/>
  <c r="E18" i="6" s="1"/>
  <c r="F18" i="6" s="1"/>
  <c r="D19" i="6" s="1"/>
  <c r="D17" i="5"/>
  <c r="E17" i="5" s="1"/>
  <c r="F17" i="5" s="1"/>
  <c r="F13" i="1"/>
  <c r="E19" i="6" l="1"/>
  <c r="F19" i="6" s="1"/>
  <c r="D20" i="6" s="1"/>
  <c r="D14" i="1"/>
  <c r="E14" i="1" s="1"/>
  <c r="F14" i="1" s="1"/>
  <c r="D15" i="1" s="1"/>
  <c r="D18" i="5"/>
  <c r="E18" i="5" s="1"/>
  <c r="F18" i="5" s="1"/>
  <c r="I5" i="5" s="1"/>
  <c r="L13" i="5" s="1"/>
  <c r="J14" i="5" s="1"/>
  <c r="K14" i="5" s="1"/>
  <c r="L14" i="5" s="1"/>
  <c r="J15" i="5" s="1"/>
  <c r="K15" i="5" s="1"/>
  <c r="L15" i="5" s="1"/>
  <c r="J16" i="5" s="1"/>
  <c r="K16" i="5" s="1"/>
  <c r="L16" i="5" s="1"/>
  <c r="J17" i="5" s="1"/>
  <c r="K17" i="5" s="1"/>
  <c r="L17" i="5" s="1"/>
  <c r="J18" i="5" s="1"/>
  <c r="K18" i="5" s="1"/>
  <c r="L18" i="5" s="1"/>
  <c r="J19" i="5" s="1"/>
  <c r="K19" i="5" s="1"/>
  <c r="L19" i="5" s="1"/>
  <c r="J20" i="5" s="1"/>
  <c r="K20" i="5" s="1"/>
  <c r="L20" i="5" s="1"/>
  <c r="B14" i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E20" i="6" l="1"/>
  <c r="F20" i="6" s="1"/>
  <c r="D21" i="6" s="1"/>
  <c r="E15" i="1"/>
  <c r="F15" i="1" s="1"/>
  <c r="D16" i="1" s="1"/>
  <c r="E16" i="1" s="1"/>
  <c r="F16" i="1" s="1"/>
  <c r="D17" i="1" s="1"/>
  <c r="E17" i="1" s="1"/>
  <c r="F17" i="1" s="1"/>
  <c r="D18" i="1" s="1"/>
  <c r="E18" i="1" s="1"/>
  <c r="F18" i="1" s="1"/>
  <c r="D19" i="1" s="1"/>
  <c r="E19" i="1" s="1"/>
  <c r="F19" i="1" s="1"/>
  <c r="D20" i="1" s="1"/>
  <c r="E20" i="1" s="1"/>
  <c r="F20" i="1" s="1"/>
  <c r="D21" i="1" s="1"/>
  <c r="E21" i="1" s="1"/>
  <c r="F21" i="1" s="1"/>
  <c r="J21" i="5"/>
  <c r="K21" i="5" s="1"/>
  <c r="L21" i="5" s="1"/>
  <c r="D19" i="5"/>
  <c r="E19" i="5" s="1"/>
  <c r="F19" i="5" s="1"/>
  <c r="E21" i="6" l="1"/>
  <c r="F21" i="6" s="1"/>
  <c r="D22" i="6" s="1"/>
  <c r="J22" i="5"/>
  <c r="K22" i="5" s="1"/>
  <c r="L22" i="5" s="1"/>
  <c r="D20" i="5"/>
  <c r="E20" i="5" s="1"/>
  <c r="F20" i="5" s="1"/>
  <c r="D22" i="1"/>
  <c r="E22" i="1" s="1"/>
  <c r="F22" i="1" s="1"/>
  <c r="E22" i="6" l="1"/>
  <c r="F22" i="6" s="1"/>
  <c r="D23" i="6" s="1"/>
  <c r="J23" i="5"/>
  <c r="K23" i="5" s="1"/>
  <c r="L23" i="5" s="1"/>
  <c r="D21" i="5"/>
  <c r="E21" i="5" s="1"/>
  <c r="F21" i="5" s="1"/>
  <c r="D23" i="1"/>
  <c r="E23" i="1" s="1"/>
  <c r="F23" i="1" s="1"/>
  <c r="E23" i="6" l="1"/>
  <c r="F23" i="6" s="1"/>
  <c r="D24" i="6" s="1"/>
  <c r="J24" i="5"/>
  <c r="K24" i="5" s="1"/>
  <c r="L24" i="5" s="1"/>
  <c r="D22" i="5"/>
  <c r="E22" i="5" s="1"/>
  <c r="F22" i="5" s="1"/>
  <c r="D24" i="1"/>
  <c r="E24" i="1" s="1"/>
  <c r="F24" i="1" s="1"/>
  <c r="E24" i="6" l="1"/>
  <c r="F24" i="6" s="1"/>
  <c r="D25" i="6" s="1"/>
  <c r="J25" i="5"/>
  <c r="K25" i="5" s="1"/>
  <c r="L25" i="5" s="1"/>
  <c r="D23" i="5"/>
  <c r="E23" i="5" s="1"/>
  <c r="F23" i="5" s="1"/>
  <c r="D25" i="1"/>
  <c r="E25" i="1" s="1"/>
  <c r="F25" i="1" s="1"/>
  <c r="E25" i="6" l="1"/>
  <c r="F25" i="6" s="1"/>
  <c r="D26" i="6" s="1"/>
  <c r="J26" i="5"/>
  <c r="K26" i="5" s="1"/>
  <c r="L26" i="5" s="1"/>
  <c r="D24" i="5"/>
  <c r="E24" i="5" s="1"/>
  <c r="F24" i="5" s="1"/>
  <c r="D26" i="1"/>
  <c r="E26" i="1" s="1"/>
  <c r="F26" i="1" s="1"/>
  <c r="E26" i="6" l="1"/>
  <c r="F26" i="6" s="1"/>
  <c r="D27" i="6" s="1"/>
  <c r="J27" i="5"/>
  <c r="K27" i="5" s="1"/>
  <c r="L27" i="5" s="1"/>
  <c r="D25" i="5"/>
  <c r="E25" i="5" s="1"/>
  <c r="F25" i="5" s="1"/>
  <c r="D27" i="1"/>
  <c r="E27" i="1" s="1"/>
  <c r="F27" i="1" s="1"/>
  <c r="E27" i="6" l="1"/>
  <c r="F27" i="6" s="1"/>
  <c r="D28" i="6" s="1"/>
  <c r="J28" i="5"/>
  <c r="K28" i="5" s="1"/>
  <c r="L28" i="5" s="1"/>
  <c r="D26" i="5"/>
  <c r="E26" i="5" s="1"/>
  <c r="F26" i="5" s="1"/>
  <c r="D28" i="1"/>
  <c r="E28" i="1" s="1"/>
  <c r="F28" i="1" s="1"/>
  <c r="E28" i="6" l="1"/>
  <c r="F28" i="6" s="1"/>
  <c r="D29" i="6" s="1"/>
  <c r="J29" i="5"/>
  <c r="K29" i="5" s="1"/>
  <c r="L29" i="5" s="1"/>
  <c r="D27" i="5"/>
  <c r="E27" i="5" s="1"/>
  <c r="F27" i="5" s="1"/>
  <c r="D29" i="1"/>
  <c r="E29" i="1" s="1"/>
  <c r="F29" i="1" s="1"/>
  <c r="E29" i="6" l="1"/>
  <c r="F29" i="6" s="1"/>
  <c r="D30" i="6" s="1"/>
  <c r="J30" i="5"/>
  <c r="K30" i="5" s="1"/>
  <c r="L30" i="5" s="1"/>
  <c r="D28" i="5"/>
  <c r="E28" i="5" s="1"/>
  <c r="F28" i="5" s="1"/>
  <c r="D30" i="1"/>
  <c r="E30" i="1" s="1"/>
  <c r="F30" i="1" s="1"/>
  <c r="E30" i="6" l="1"/>
  <c r="F30" i="6" s="1"/>
  <c r="D31" i="6" s="1"/>
  <c r="J31" i="5"/>
  <c r="K31" i="5" s="1"/>
  <c r="L31" i="5" s="1"/>
  <c r="D29" i="5"/>
  <c r="E29" i="5" s="1"/>
  <c r="F29" i="5" s="1"/>
  <c r="D31" i="1"/>
  <c r="E31" i="1" s="1"/>
  <c r="F31" i="1" s="1"/>
  <c r="E31" i="6" l="1"/>
  <c r="F31" i="6" s="1"/>
  <c r="D32" i="6" s="1"/>
  <c r="J32" i="5"/>
  <c r="K32" i="5" s="1"/>
  <c r="L32" i="5" s="1"/>
  <c r="D30" i="5"/>
  <c r="E30" i="5" s="1"/>
  <c r="F30" i="5" s="1"/>
  <c r="D32" i="1"/>
  <c r="E32" i="1" s="1"/>
  <c r="F32" i="1" s="1"/>
  <c r="E32" i="6" l="1"/>
  <c r="F32" i="6" s="1"/>
  <c r="D33" i="6" s="1"/>
  <c r="J33" i="5"/>
  <c r="K33" i="5" s="1"/>
  <c r="L33" i="5" s="1"/>
  <c r="D31" i="5"/>
  <c r="E31" i="5" s="1"/>
  <c r="F31" i="5" s="1"/>
  <c r="D33" i="1"/>
  <c r="E33" i="1" s="1"/>
  <c r="F33" i="1" s="1"/>
  <c r="E33" i="6" l="1"/>
  <c r="F33" i="6" s="1"/>
  <c r="D34" i="6" s="1"/>
  <c r="D32" i="5"/>
  <c r="E32" i="5" s="1"/>
  <c r="F32" i="5" s="1"/>
  <c r="D33" i="5" s="1"/>
  <c r="E33" i="5" s="1"/>
  <c r="F33" i="5" s="1"/>
  <c r="D34" i="5" s="1"/>
  <c r="E34" i="5" s="1"/>
  <c r="F34" i="5" s="1"/>
  <c r="D35" i="5" s="1"/>
  <c r="E35" i="5" s="1"/>
  <c r="F35" i="5" s="1"/>
  <c r="D36" i="5" s="1"/>
  <c r="E36" i="5" s="1"/>
  <c r="F36" i="5" s="1"/>
  <c r="D37" i="5" s="1"/>
  <c r="E37" i="5" s="1"/>
  <c r="F37" i="5" s="1"/>
  <c r="E34" i="6" l="1"/>
  <c r="F34" i="6" s="1"/>
  <c r="D35" i="6" s="1"/>
  <c r="D38" i="5"/>
  <c r="E38" i="5" s="1"/>
  <c r="F38" i="5" s="1"/>
  <c r="E35" i="6" l="1"/>
  <c r="F35" i="6" s="1"/>
  <c r="D36" i="6" s="1"/>
  <c r="E36" i="6" l="1"/>
  <c r="F36" i="6" s="1"/>
  <c r="D37" i="6" s="1"/>
  <c r="E37" i="6" l="1"/>
  <c r="F37" i="6" s="1"/>
  <c r="D38" i="6" s="1"/>
  <c r="E38" i="6" l="1"/>
  <c r="F38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J61" authorId="0" shapeId="0" xr:uid="{00000000-0006-0000-0200-000001000000}">
      <text>
        <r>
          <rPr>
            <sz val="9"/>
            <color indexed="81"/>
            <rFont val="Tahoma"/>
            <family val="2"/>
          </rPr>
          <t>Subtracted £0.33 from last repayment so that capital outstanding is zero after the last repayment is made.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J68" authorId="0" shapeId="0" xr:uid="{EDA6A2D0-1881-4139-8386-4B15960B9EB9}">
      <text>
        <r>
          <rPr>
            <sz val="9"/>
            <color indexed="81"/>
            <rFont val="Tahoma"/>
            <family val="2"/>
          </rPr>
          <t>Subtracted £0.33 from last repayment so that capital outstanding is zero after the last repayment is made.</t>
        </r>
      </text>
    </comment>
  </commentList>
</comments>
</file>

<file path=xl/sharedStrings.xml><?xml version="1.0" encoding="utf-8"?>
<sst xmlns="http://schemas.openxmlformats.org/spreadsheetml/2006/main" count="136" uniqueCount="69">
  <si>
    <t>£</t>
  </si>
  <si>
    <t>(€)</t>
  </si>
  <si>
    <t>SCN</t>
  </si>
  <si>
    <t>Total Amount Repayable</t>
  </si>
  <si>
    <t>Banco d'Oro Mortgage</t>
  </si>
  <si>
    <t xml:space="preserve"> </t>
  </si>
  <si>
    <t>AER for following 12 months</t>
  </si>
  <si>
    <t>First, make a copy of the Banco de Plata Mortgage spreadsheet.</t>
  </si>
  <si>
    <t>Manually round cell C6 to 2 d.p. to find the original repayment amount.</t>
  </si>
  <si>
    <t>formulae for an extra 5 years (down to row 38).</t>
  </si>
  <si>
    <t>Use Data -&gt; What-if Analysis -&gt; GoalSeek to set cell F38 to 0 by changing cell C6.</t>
  </si>
  <si>
    <t>Use Data -&gt; What-if Analysis -&gt; GoalSeek to set cell F38 to 0 by changing cell C8.</t>
  </si>
  <si>
    <t>Comments from examiners</t>
  </si>
  <si>
    <t>Update formulae in cells C19 - C38 to reflect the revised repayment amount.</t>
  </si>
  <si>
    <t>Update formulae in cells D19 - D38 to reflect the revised interest rate.</t>
  </si>
  <si>
    <t>Manually round cell C8 to 2 d.p. to find the revised repayment amount.</t>
  </si>
  <si>
    <t>Manually adjust the final repayment amount in cell C38 to ensure F38 = 0 exactly.</t>
  </si>
  <si>
    <t>Manually adjust cell H4 so that it also picks up the 5 extra years of repayments.</t>
  </si>
  <si>
    <t>Use Data -&gt; What-if Analysis -&gt; GoalSeek to set cell F33 to 0 by changing cell C6.</t>
  </si>
  <si>
    <t>Manually adjust the final repayment amount in cell C33 to ensure F33 = 0 exactly.</t>
  </si>
  <si>
    <t>Input the formula in cell H4 to sum the repayments in cells C14-C33.</t>
  </si>
  <si>
    <t>The interest rate is entered in cell C4. The loan amount in cell C5 is 70% of the maximum property value.</t>
  </si>
  <si>
    <t>The repayment amount in cells C14-C33 should start by picking up a dummy amount in cell C6.</t>
  </si>
  <si>
    <t>Input the formulae in cells F13, C14, D14, E14 and F14 and fill these down.</t>
  </si>
  <si>
    <t>Update the title, interest rate in cell C4, and fill down the loan schedule</t>
  </si>
  <si>
    <t>Add the revised interest rate and a dummy revised annual repayment in cells C7 and C8.</t>
  </si>
  <si>
    <t>Reataichean Iomlaid Eachdraidheil</t>
  </si>
  <si>
    <r>
      <rPr>
        <sz val="11"/>
        <color theme="1"/>
        <rFont val="Trebuchet MS"/>
        <family val="2"/>
      </rPr>
      <t>Faoi.</t>
    </r>
  </si>
  <si>
    <r>
      <rPr>
        <sz val="11"/>
        <color theme="1"/>
        <rFont val="Trebuchet MS"/>
        <family val="2"/>
      </rPr>
      <t>Gearr.</t>
    </r>
  </si>
  <si>
    <r>
      <rPr>
        <sz val="11"/>
        <color theme="1"/>
        <rFont val="Trebuchet MS"/>
        <family val="2"/>
      </rPr>
      <t>Màrt</t>
    </r>
  </si>
  <si>
    <r>
      <rPr>
        <sz val="11"/>
        <color theme="1"/>
        <rFont val="Trebuchet MS"/>
        <family val="2"/>
      </rPr>
      <t>Gib.</t>
    </r>
  </si>
  <si>
    <r>
      <rPr>
        <sz val="11"/>
        <color theme="1"/>
        <rFont val="Trebuchet MS"/>
        <family val="2"/>
      </rPr>
      <t>Ceit.</t>
    </r>
  </si>
  <si>
    <r>
      <rPr>
        <sz val="11"/>
        <color theme="1"/>
        <rFont val="Trebuchet MS"/>
        <family val="2"/>
      </rPr>
      <t>Ògm.</t>
    </r>
  </si>
  <si>
    <r>
      <rPr>
        <sz val="11"/>
        <color theme="1"/>
        <rFont val="Trebuchet MS"/>
        <family val="2"/>
      </rPr>
      <t>Lùn.</t>
    </r>
  </si>
  <si>
    <r>
      <rPr>
        <sz val="11"/>
        <color theme="1"/>
        <rFont val="Trebuchet MS"/>
        <family val="2"/>
      </rPr>
      <t>Sult.</t>
    </r>
  </si>
  <si>
    <r>
      <rPr>
        <sz val="11"/>
        <color theme="1"/>
        <rFont val="Trebuchet MS"/>
        <family val="2"/>
      </rPr>
      <t>Dàmh.</t>
    </r>
  </si>
  <si>
    <r>
      <rPr>
        <sz val="11"/>
        <rFont val="Trebuchet MS"/>
        <family val="2"/>
      </rPr>
      <t>Samh.</t>
    </r>
  </si>
  <si>
    <r>
      <rPr>
        <sz val="11"/>
        <rFont val="Trebuchet MS"/>
        <family val="2"/>
      </rPr>
      <t>Dùbh.</t>
    </r>
  </si>
  <si>
    <t>Sàbhaladh Banco de Plata</t>
  </si>
  <si>
    <r>
      <rPr>
        <b/>
        <sz val="11"/>
        <rFont val="Trebuchet MS"/>
        <family val="2"/>
      </rPr>
      <t>Deit</t>
    </r>
  </si>
  <si>
    <r>
      <rPr>
        <b/>
        <sz val="11"/>
        <rFont val="Trebuchet MS"/>
        <family val="2"/>
      </rPr>
      <t xml:space="preserve">Reat Iomlaid </t>
    </r>
  </si>
  <si>
    <t>Pàigheadh £ (Notaichean)</t>
  </si>
  <si>
    <r>
      <rPr>
        <b/>
        <sz val="11"/>
        <rFont val="Trebuchet MS"/>
        <family val="2"/>
      </rPr>
      <t>Pàigheadh € (eurothan)</t>
    </r>
  </si>
  <si>
    <r>
      <rPr>
        <b/>
        <sz val="11"/>
        <rFont val="Trebuchet MS"/>
        <family val="2"/>
      </rPr>
      <t>Còrr</t>
    </r>
  </si>
  <si>
    <r>
      <rPr>
        <b/>
        <sz val="14"/>
        <rFont val="Trebuchet MS"/>
        <family val="2"/>
      </rPr>
      <t>Morgaidse Banco de Plata</t>
    </r>
  </si>
  <si>
    <r>
      <rPr>
        <b/>
        <sz val="11"/>
        <rFont val="Trebuchet MS"/>
        <family val="2"/>
      </rPr>
      <t>Ath-phàigheadh</t>
    </r>
  </si>
  <si>
    <t>01 Faoilleach 2014</t>
  </si>
  <si>
    <t>01 Faoilleach 2015</t>
  </si>
  <si>
    <t>01 Faoilleach 2016</t>
  </si>
  <si>
    <t>01 Faoilleach 2017</t>
  </si>
  <si>
    <t>01 Faoilleach 2018</t>
  </si>
  <si>
    <t>01 Faoilleach 2019</t>
  </si>
  <si>
    <t>Ainm</t>
  </si>
  <si>
    <t>Reat Rèidh</t>
  </si>
  <si>
    <t>Ùine</t>
  </si>
  <si>
    <t>Rèidh</t>
  </si>
  <si>
    <t xml:space="preserve">Cuibhrean  </t>
  </si>
  <si>
    <t>Calpa</t>
  </si>
  <si>
    <t>Cuibhrean</t>
  </si>
  <si>
    <t>bliadhnaichean</t>
  </si>
  <si>
    <t>Ath-phàigheadh</t>
  </si>
  <si>
    <t>Ri Phàigheadh</t>
  </si>
  <si>
    <t>Ath-phàigheadh Neo-atharraichte Bliadhnail (€)</t>
  </si>
  <si>
    <t>Uiread an Iasaid (€)</t>
  </si>
  <si>
    <t>Uiread an Iasaid  (€)</t>
  </si>
  <si>
    <t>(bliadhnaichean)</t>
  </si>
  <si>
    <t>sùim iomlan ri phàigheadh</t>
  </si>
  <si>
    <t>Reat rèidh ath-sgrùdaichte bho àm 5 bliadhna</t>
  </si>
  <si>
    <t>ath-phàigheadh ​​​​bliadhnail ath-sgrùdaichte bho àm 5 bliadhna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</si>
</sst>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£&quot;#,##0;[Red]\-&quot;£&quot;#,##0"/>
    <numFmt numFmtId="164" formatCode="[$-F800]dddd\,\ mmmm\ dd\,\ yyyy"/>
    <numFmt numFmtId="165" formatCode="[$€-2]\ #,##0.00;[Red]\-[$€-2]\ #,##0.00"/>
    <numFmt numFmtId="166" formatCode="0.000"/>
    <numFmt numFmtId="167" formatCode="[$€-2]\ #,##0.00"/>
    <numFmt numFmtId="168" formatCode="[$-809]dd\ mmmm\ yyyy;@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1"/>
      <color theme="1"/>
      <name val="Trebuchet MS"/>
      <family val="2"/>
    </font>
    <font>
      <b/>
      <sz val="11"/>
      <name val="Trebuchet MS"/>
      <family val="2"/>
    </font>
    <font>
      <sz val="11"/>
      <name val="Trebuchet MS"/>
      <family val="2"/>
    </font>
    <font>
      <sz val="11"/>
      <color rgb="FFFF0000"/>
      <name val="Trebuchet MS"/>
      <family val="2"/>
    </font>
    <font>
      <b/>
      <sz val="14"/>
      <name val="Trebuchet MS"/>
      <family val="2"/>
    </font>
    <font>
      <b/>
      <u/>
      <sz val="11"/>
      <name val="Trebuchet MS"/>
      <family val="2"/>
    </font>
    <font>
      <b/>
      <sz val="11"/>
      <color theme="1"/>
      <name val="Trebuchet MS"/>
      <family val="2"/>
    </font>
    <font>
      <b/>
      <sz val="11"/>
      <color rgb="FF202124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154">
    <xf numFmtId="0" fontId="0" fillId="0" borderId="0" xfId="0"/>
    <xf numFmtId="166" fontId="5" fillId="0" borderId="0" xfId="0" applyNumberFormat="1" applyFont="1" applyBorder="1" applyAlignment="1">
      <alignment horizontal="center" vertical="center"/>
    </xf>
    <xf numFmtId="166" fontId="5" fillId="0" borderId="0" xfId="0" applyNumberFormat="1" applyFont="1" applyBorder="1" applyAlignment="1">
      <alignment horizontal="center"/>
    </xf>
    <xf numFmtId="166" fontId="5" fillId="0" borderId="0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0" fontId="5" fillId="0" borderId="14" xfId="2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10" fontId="5" fillId="0" borderId="14" xfId="2" applyNumberFormat="1" applyFont="1" applyBorder="1" applyAlignment="1">
      <alignment horizont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/>
    </xf>
    <xf numFmtId="166" fontId="5" fillId="0" borderId="3" xfId="0" applyNumberFormat="1" applyFont="1" applyBorder="1" applyAlignment="1">
      <alignment horizontal="center"/>
    </xf>
    <xf numFmtId="166" fontId="5" fillId="0" borderId="4" xfId="0" applyNumberFormat="1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/>
    </xf>
    <xf numFmtId="166" fontId="5" fillId="0" borderId="5" xfId="0" applyNumberFormat="1" applyFont="1" applyBorder="1" applyAlignment="1">
      <alignment horizontal="center"/>
    </xf>
    <xf numFmtId="0" fontId="7" fillId="0" borderId="0" xfId="0" applyFont="1"/>
    <xf numFmtId="0" fontId="6" fillId="0" borderId="0" xfId="0" applyFont="1"/>
    <xf numFmtId="0" fontId="7" fillId="0" borderId="0" xfId="0" applyFont="1" applyAlignment="1">
      <alignment vertical="center" wrapText="1"/>
    </xf>
    <xf numFmtId="164" fontId="7" fillId="0" borderId="0" xfId="0" applyNumberFormat="1" applyFont="1" applyAlignment="1">
      <alignment vertical="center" wrapText="1"/>
    </xf>
    <xf numFmtId="10" fontId="7" fillId="0" borderId="0" xfId="0" applyNumberFormat="1" applyFont="1" applyAlignment="1">
      <alignment vertical="center" wrapText="1"/>
    </xf>
    <xf numFmtId="6" fontId="7" fillId="0" borderId="0" xfId="0" applyNumberFormat="1" applyFont="1" applyAlignment="1">
      <alignment vertical="center" wrapText="1"/>
    </xf>
    <xf numFmtId="165" fontId="7" fillId="0" borderId="0" xfId="0" applyNumberFormat="1" applyFont="1" applyAlignment="1">
      <alignment vertical="center" wrapText="1"/>
    </xf>
    <xf numFmtId="0" fontId="9" fillId="0" borderId="0" xfId="0" applyFont="1"/>
    <xf numFmtId="4" fontId="10" fillId="0" borderId="0" xfId="0" applyNumberFormat="1" applyFont="1" applyAlignment="1">
      <alignment horizontal="left"/>
    </xf>
    <xf numFmtId="4" fontId="7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 applyAlignment="1">
      <alignment vertical="center"/>
    </xf>
    <xf numFmtId="4" fontId="8" fillId="0" borderId="0" xfId="0" applyNumberFormat="1" applyFont="1"/>
    <xf numFmtId="2" fontId="7" fillId="0" borderId="0" xfId="0" applyNumberFormat="1" applyFont="1"/>
    <xf numFmtId="0" fontId="7" fillId="0" borderId="14" xfId="0" applyFont="1" applyBorder="1" applyAlignment="1">
      <alignment horizontal="center"/>
    </xf>
    <xf numFmtId="166" fontId="7" fillId="0" borderId="4" xfId="0" applyNumberFormat="1" applyFont="1" applyBorder="1" applyAlignment="1">
      <alignment horizontal="center"/>
    </xf>
    <xf numFmtId="166" fontId="7" fillId="0" borderId="0" xfId="0" applyNumberFormat="1" applyFont="1" applyBorder="1" applyAlignment="1">
      <alignment horizontal="center"/>
    </xf>
    <xf numFmtId="166" fontId="7" fillId="0" borderId="5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166" fontId="7" fillId="0" borderId="6" xfId="0" applyNumberFormat="1" applyFont="1" applyBorder="1" applyAlignment="1">
      <alignment horizontal="center"/>
    </xf>
    <xf numFmtId="166" fontId="7" fillId="0" borderId="7" xfId="0" applyNumberFormat="1" applyFont="1" applyBorder="1" applyAlignment="1">
      <alignment horizontal="center"/>
    </xf>
    <xf numFmtId="166" fontId="7" fillId="0" borderId="8" xfId="0" applyNumberFormat="1" applyFont="1" applyBorder="1" applyAlignment="1">
      <alignment horizontal="center"/>
    </xf>
    <xf numFmtId="0" fontId="7" fillId="0" borderId="0" xfId="0" applyFont="1" applyBorder="1"/>
    <xf numFmtId="0" fontId="9" fillId="0" borderId="0" xfId="0" applyFont="1" applyBorder="1"/>
    <xf numFmtId="0" fontId="7" fillId="0" borderId="7" xfId="0" quotePrefix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0" borderId="6" xfId="0" quotePrefix="1" applyFont="1" applyBorder="1" applyAlignment="1">
      <alignment horizontal="center"/>
    </xf>
    <xf numFmtId="0" fontId="7" fillId="0" borderId="8" xfId="0" quotePrefix="1" applyFont="1" applyBorder="1" applyAlignment="1">
      <alignment horizontal="center"/>
    </xf>
    <xf numFmtId="4" fontId="7" fillId="0" borderId="0" xfId="0" applyNumberFormat="1" applyFont="1" applyAlignment="1">
      <alignment horizontal="right"/>
    </xf>
    <xf numFmtId="49" fontId="6" fillId="0" borderId="16" xfId="0" applyNumberFormat="1" applyFont="1" applyBorder="1" applyAlignment="1">
      <alignment horizontal="left"/>
    </xf>
    <xf numFmtId="49" fontId="6" fillId="0" borderId="16" xfId="0" applyNumberFormat="1" applyFont="1" applyBorder="1" applyAlignment="1">
      <alignment horizontal="left"/>
    </xf>
    <xf numFmtId="49" fontId="6" fillId="0" borderId="16" xfId="0" applyNumberFormat="1" applyFont="1" applyBorder="1" applyAlignment="1">
      <alignment horizontal="left"/>
    </xf>
    <xf numFmtId="0" fontId="11" fillId="0" borderId="21" xfId="0" applyFont="1" applyBorder="1" applyAlignment="1">
      <alignment vertical="center"/>
    </xf>
    <xf numFmtId="10" fontId="5" fillId="0" borderId="22" xfId="2" applyNumberFormat="1" applyFont="1" applyBorder="1" applyAlignment="1">
      <alignment horizontal="center" vertical="center"/>
    </xf>
    <xf numFmtId="0" fontId="11" fillId="0" borderId="23" xfId="0" applyFont="1" applyBorder="1" applyAlignment="1">
      <alignment vertical="center"/>
    </xf>
    <xf numFmtId="165" fontId="7" fillId="0" borderId="24" xfId="0" applyNumberFormat="1" applyFont="1" applyBorder="1" applyAlignment="1">
      <alignment horizontal="center" vertical="center" wrapText="1"/>
    </xf>
    <xf numFmtId="0" fontId="11" fillId="0" borderId="25" xfId="0" applyFont="1" applyBorder="1" applyAlignment="1">
      <alignment vertical="center" wrapText="1"/>
    </xf>
    <xf numFmtId="0" fontId="7" fillId="0" borderId="27" xfId="0" applyFont="1" applyBorder="1" applyAlignment="1">
      <alignment horizontal="center" vertical="center"/>
    </xf>
    <xf numFmtId="4" fontId="7" fillId="2" borderId="28" xfId="0" applyNumberFormat="1" applyFont="1" applyFill="1" applyBorder="1" applyAlignment="1">
      <alignment vertical="center"/>
    </xf>
    <xf numFmtId="4" fontId="7" fillId="2" borderId="19" xfId="0" applyNumberFormat="1" applyFont="1" applyFill="1" applyBorder="1" applyAlignment="1">
      <alignment vertical="center"/>
    </xf>
    <xf numFmtId="4" fontId="7" fillId="2" borderId="29" xfId="0" applyNumberFormat="1" applyFont="1" applyFill="1" applyBorder="1" applyAlignment="1">
      <alignment vertical="center"/>
    </xf>
    <xf numFmtId="167" fontId="7" fillId="0" borderId="30" xfId="0" applyNumberFormat="1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36" xfId="0" quotePrefix="1" applyFont="1" applyBorder="1" applyAlignment="1">
      <alignment horizontal="center"/>
    </xf>
    <xf numFmtId="0" fontId="6" fillId="0" borderId="26" xfId="0" quotePrefix="1" applyFont="1" applyBorder="1" applyAlignment="1">
      <alignment horizontal="center"/>
    </xf>
    <xf numFmtId="165" fontId="7" fillId="0" borderId="26" xfId="0" applyNumberFormat="1" applyFont="1" applyBorder="1" applyAlignment="1">
      <alignment horizontal="center" vertical="center" wrapText="1"/>
    </xf>
    <xf numFmtId="167" fontId="7" fillId="0" borderId="12" xfId="0" applyNumberFormat="1" applyFont="1" applyBorder="1" applyAlignment="1">
      <alignment horizontal="center" vertical="center"/>
    </xf>
    <xf numFmtId="167" fontId="7" fillId="0" borderId="32" xfId="0" applyNumberFormat="1" applyFont="1" applyBorder="1" applyAlignment="1">
      <alignment horizontal="center" vertical="center"/>
    </xf>
    <xf numFmtId="167" fontId="7" fillId="0" borderId="34" xfId="0" applyNumberFormat="1" applyFont="1" applyBorder="1" applyAlignment="1">
      <alignment horizontal="center" vertical="center"/>
    </xf>
    <xf numFmtId="167" fontId="7" fillId="0" borderId="35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wrapText="1"/>
    </xf>
    <xf numFmtId="167" fontId="7" fillId="0" borderId="20" xfId="0" applyNumberFormat="1" applyFont="1" applyBorder="1" applyAlignment="1">
      <alignment horizontal="center"/>
    </xf>
    <xf numFmtId="167" fontId="7" fillId="0" borderId="20" xfId="0" applyNumberFormat="1" applyFont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167" fontId="7" fillId="3" borderId="12" xfId="0" applyNumberFormat="1" applyFont="1" applyFill="1" applyBorder="1" applyAlignment="1">
      <alignment horizontal="center" vertical="center"/>
    </xf>
    <xf numFmtId="167" fontId="7" fillId="3" borderId="32" xfId="0" applyNumberFormat="1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167" fontId="7" fillId="3" borderId="34" xfId="0" applyNumberFormat="1" applyFont="1" applyFill="1" applyBorder="1" applyAlignment="1">
      <alignment horizontal="center" vertical="center"/>
    </xf>
    <xf numFmtId="167" fontId="7" fillId="3" borderId="35" xfId="0" applyNumberFormat="1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6" fontId="7" fillId="0" borderId="13" xfId="0" applyNumberFormat="1" applyFont="1" applyBorder="1" applyAlignment="1">
      <alignment horizontal="center" vertical="center" wrapText="1"/>
    </xf>
    <xf numFmtId="6" fontId="7" fillId="0" borderId="14" xfId="0" applyNumberFormat="1" applyFont="1" applyBorder="1" applyAlignment="1">
      <alignment horizontal="center" vertical="center" wrapText="1"/>
    </xf>
    <xf numFmtId="6" fontId="7" fillId="0" borderId="15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10" fontId="7" fillId="0" borderId="13" xfId="0" applyNumberFormat="1" applyFont="1" applyBorder="1" applyAlignment="1">
      <alignment horizontal="center" vertical="center" wrapText="1"/>
    </xf>
    <xf numFmtId="10" fontId="7" fillId="0" borderId="14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10" fontId="5" fillId="0" borderId="3" xfId="2" applyNumberFormat="1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8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10" fontId="7" fillId="0" borderId="3" xfId="0" applyNumberFormat="1" applyFont="1" applyBorder="1" applyAlignment="1">
      <alignment horizontal="center"/>
    </xf>
    <xf numFmtId="0" fontId="7" fillId="3" borderId="9" xfId="0" applyFont="1" applyFill="1" applyBorder="1" applyAlignment="1">
      <alignment horizontal="center" vertical="center"/>
    </xf>
    <xf numFmtId="167" fontId="7" fillId="3" borderId="10" xfId="0" applyNumberFormat="1" applyFont="1" applyFill="1" applyBorder="1" applyAlignment="1">
      <alignment horizontal="center" vertical="center"/>
    </xf>
    <xf numFmtId="167" fontId="7" fillId="3" borderId="11" xfId="0" applyNumberFormat="1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167" fontId="7" fillId="3" borderId="42" xfId="0" applyNumberFormat="1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167" fontId="7" fillId="3" borderId="41" xfId="0" applyNumberFormat="1" applyFont="1" applyFill="1" applyBorder="1" applyAlignment="1">
      <alignment horizontal="center" vertical="center"/>
    </xf>
    <xf numFmtId="167" fontId="7" fillId="3" borderId="43" xfId="0" applyNumberFormat="1" applyFont="1" applyFill="1" applyBorder="1" applyAlignment="1">
      <alignment horizontal="center" vertical="center"/>
    </xf>
    <xf numFmtId="0" fontId="6" fillId="0" borderId="44" xfId="0" applyFont="1" applyBorder="1"/>
    <xf numFmtId="0" fontId="7" fillId="0" borderId="45" xfId="0" applyFont="1" applyBorder="1" applyAlignment="1">
      <alignment vertical="center"/>
    </xf>
    <xf numFmtId="0" fontId="7" fillId="0" borderId="46" xfId="0" applyFont="1" applyBorder="1" applyAlignment="1">
      <alignment vertical="center"/>
    </xf>
    <xf numFmtId="0" fontId="7" fillId="0" borderId="37" xfId="0" applyFont="1" applyBorder="1"/>
    <xf numFmtId="0" fontId="7" fillId="0" borderId="0" xfId="0" applyFont="1" applyBorder="1" applyAlignment="1">
      <alignment vertical="center"/>
    </xf>
    <xf numFmtId="0" fontId="7" fillId="0" borderId="47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48" xfId="0" applyFont="1" applyBorder="1" applyAlignment="1">
      <alignment vertical="center"/>
    </xf>
    <xf numFmtId="0" fontId="7" fillId="0" borderId="49" xfId="0" applyFont="1" applyBorder="1" applyAlignment="1">
      <alignment vertical="center"/>
    </xf>
    <xf numFmtId="0" fontId="7" fillId="0" borderId="50" xfId="0" applyFont="1" applyBorder="1" applyAlignment="1">
      <alignment vertical="center"/>
    </xf>
    <xf numFmtId="165" fontId="7" fillId="0" borderId="14" xfId="0" applyNumberFormat="1" applyFont="1" applyBorder="1" applyAlignment="1">
      <alignment horizontal="center" vertical="center" wrapText="1"/>
    </xf>
    <xf numFmtId="165" fontId="7" fillId="0" borderId="13" xfId="0" applyNumberFormat="1" applyFont="1" applyBorder="1" applyAlignment="1">
      <alignment horizontal="center" vertical="center" wrapText="1"/>
    </xf>
    <xf numFmtId="165" fontId="7" fillId="0" borderId="15" xfId="0" applyNumberFormat="1" applyFont="1" applyBorder="1" applyAlignment="1">
      <alignment horizontal="center" vertical="center" wrapText="1"/>
    </xf>
    <xf numFmtId="0" fontId="6" fillId="4" borderId="38" xfId="0" applyFont="1" applyFill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/>
    </xf>
    <xf numFmtId="0" fontId="6" fillId="0" borderId="53" xfId="0" applyFont="1" applyBorder="1" applyAlignment="1">
      <alignment horizontal="center" vertical="center" wrapText="1"/>
    </xf>
    <xf numFmtId="168" fontId="7" fillId="0" borderId="13" xfId="0" applyNumberFormat="1" applyFont="1" applyFill="1" applyBorder="1" applyAlignment="1">
      <alignment horizontal="center" vertical="center" wrapText="1"/>
    </xf>
    <xf numFmtId="168" fontId="7" fillId="0" borderId="14" xfId="0" applyNumberFormat="1" applyFont="1" applyFill="1" applyBorder="1" applyAlignment="1">
      <alignment horizontal="center" vertical="center" wrapText="1"/>
    </xf>
    <xf numFmtId="168" fontId="7" fillId="0" borderId="15" xfId="0" applyNumberFormat="1" applyFont="1" applyFill="1" applyBorder="1" applyAlignment="1">
      <alignment horizontal="center" vertical="center" wrapText="1"/>
    </xf>
    <xf numFmtId="10" fontId="7" fillId="0" borderId="15" xfId="0" applyNumberFormat="1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36" xfId="0" quotePrefix="1" applyFont="1" applyBorder="1" applyAlignment="1">
      <alignment horizontal="center" wrapText="1"/>
    </xf>
    <xf numFmtId="4" fontId="7" fillId="2" borderId="29" xfId="0" applyNumberFormat="1" applyFont="1" applyFill="1" applyBorder="1" applyAlignment="1">
      <alignment vertical="center" wrapText="1"/>
    </xf>
    <xf numFmtId="167" fontId="7" fillId="0" borderId="12" xfId="0" applyNumberFormat="1" applyFont="1" applyBorder="1" applyAlignment="1">
      <alignment horizontal="center" vertical="center" wrapText="1"/>
    </xf>
    <xf numFmtId="167" fontId="7" fillId="0" borderId="34" xfId="0" applyNumberFormat="1" applyFont="1" applyBorder="1" applyAlignment="1">
      <alignment horizontal="center" vertical="center" wrapText="1"/>
    </xf>
    <xf numFmtId="2" fontId="7" fillId="0" borderId="0" xfId="0" applyNumberFormat="1" applyFont="1" applyAlignment="1">
      <alignment wrapText="1"/>
    </xf>
    <xf numFmtId="0" fontId="7" fillId="0" borderId="0" xfId="0" applyFont="1" applyAlignment="1">
      <alignment vertical="top" wrapText="1"/>
    </xf>
    <xf numFmtId="0" fontId="12" fillId="0" borderId="2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6" fillId="0" borderId="6" xfId="0" applyFont="1" applyFill="1" applyBorder="1" applyAlignment="1">
      <alignment wrapText="1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left"/>
    </xf>
    <xf numFmtId="49" fontId="6" fillId="0" borderId="18" xfId="0" applyNumberFormat="1" applyFont="1" applyBorder="1" applyAlignment="1">
      <alignment horizontal="left"/>
    </xf>
    <xf numFmtId="49" fontId="6" fillId="0" borderId="16" xfId="0" applyNumberFormat="1" applyFont="1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gr1\AppData\Local\Temp\Temp1_computer%20labs.zip\computer%20labs\labclasses\lab3sol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1"/>
      <sheetName val="Q3"/>
      <sheetName val="Q4"/>
    </sheetNames>
    <sheetDataSet>
      <sheetData sheetId="0">
        <row r="14">
          <cell r="C14">
            <v>3.9999603330317525E-2</v>
          </cell>
        </row>
      </sheetData>
      <sheetData sheetId="1"/>
      <sheetData sheetId="2">
        <row r="8">
          <cell r="C8">
            <v>8.7748918893092248E-2</v>
          </cell>
          <cell r="J8">
            <v>0.11775552488053243</v>
          </cell>
          <cell r="P8">
            <v>6.7771815271610567E-2</v>
          </cell>
        </row>
        <row r="9">
          <cell r="C9">
            <v>0.01</v>
          </cell>
          <cell r="J9">
            <v>0.1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6"/>
  <sheetViews>
    <sheetView tabSelected="1" workbookViewId="0">
      <selection activeCell="K27" sqref="K27"/>
    </sheetView>
  </sheetViews>
  <sheetFormatPr defaultColWidth="9.140625" defaultRowHeight="16.5" x14ac:dyDescent="0.3"/>
  <cols>
    <col min="1" max="16384" width="9.140625" style="46"/>
  </cols>
  <sheetData>
    <row r="2" spans="2:9" ht="18.75" x14ac:dyDescent="0.3">
      <c r="B2" s="47" t="s">
        <v>26</v>
      </c>
    </row>
    <row r="3" spans="2:9" ht="17.25" thickBot="1" x14ac:dyDescent="0.35"/>
    <row r="4" spans="2:9" x14ac:dyDescent="0.3">
      <c r="B4" s="149" t="s">
        <v>0</v>
      </c>
      <c r="C4" s="49">
        <v>2013</v>
      </c>
      <c r="D4" s="4">
        <v>2014</v>
      </c>
      <c r="E4" s="5">
        <v>2015</v>
      </c>
      <c r="F4" s="5">
        <v>2016</v>
      </c>
      <c r="G4" s="5">
        <v>2017</v>
      </c>
      <c r="H4" s="5">
        <v>2018</v>
      </c>
      <c r="I4" s="6">
        <v>2019</v>
      </c>
    </row>
    <row r="5" spans="2:9" ht="17.25" thickBot="1" x14ac:dyDescent="0.35">
      <c r="B5" s="150"/>
      <c r="C5" s="50" t="s">
        <v>1</v>
      </c>
      <c r="D5" s="48" t="s">
        <v>1</v>
      </c>
      <c r="E5" s="48" t="s">
        <v>1</v>
      </c>
      <c r="F5" s="48" t="s">
        <v>1</v>
      </c>
      <c r="G5" s="48" t="s">
        <v>1</v>
      </c>
      <c r="H5" s="48" t="s">
        <v>1</v>
      </c>
      <c r="I5" s="51" t="s">
        <v>1</v>
      </c>
    </row>
    <row r="6" spans="2:9" x14ac:dyDescent="0.3">
      <c r="B6" s="7" t="s">
        <v>27</v>
      </c>
      <c r="C6" s="12">
        <v>1.2030000000000001</v>
      </c>
      <c r="D6" s="13">
        <v>1.208</v>
      </c>
      <c r="E6" s="14">
        <v>1.3029999999999999</v>
      </c>
      <c r="F6" s="14">
        <v>1.327</v>
      </c>
      <c r="G6" s="14">
        <v>1.1619999999999999</v>
      </c>
      <c r="H6" s="14">
        <v>1.1319999999999999</v>
      </c>
      <c r="I6" s="15">
        <v>1.129</v>
      </c>
    </row>
    <row r="7" spans="2:9" x14ac:dyDescent="0.3">
      <c r="B7" s="8" t="s">
        <v>28</v>
      </c>
      <c r="C7" s="16">
        <v>1.1599999999999999</v>
      </c>
      <c r="D7" s="1">
        <v>1.2130000000000001</v>
      </c>
      <c r="E7" s="1">
        <v>1.35</v>
      </c>
      <c r="F7" s="3">
        <v>1.2889999999999999</v>
      </c>
      <c r="G7" s="1">
        <v>1.1719999999999999</v>
      </c>
      <c r="H7" s="1">
        <v>1.1319999999999999</v>
      </c>
      <c r="I7" s="17">
        <v>1.145</v>
      </c>
    </row>
    <row r="8" spans="2:9" x14ac:dyDescent="0.3">
      <c r="B8" s="9" t="s">
        <v>29</v>
      </c>
      <c r="C8" s="16">
        <v>1.1639999999999999</v>
      </c>
      <c r="D8" s="1">
        <v>1.2030000000000001</v>
      </c>
      <c r="E8" s="1">
        <v>1.383</v>
      </c>
      <c r="F8" s="3">
        <v>1.2809999999999999</v>
      </c>
      <c r="G8" s="1">
        <v>1.1539999999999999</v>
      </c>
      <c r="H8" s="1">
        <v>1.1319999999999999</v>
      </c>
      <c r="I8" s="17">
        <v>1.167</v>
      </c>
    </row>
    <row r="9" spans="2:9" x14ac:dyDescent="0.3">
      <c r="B9" s="9" t="s">
        <v>30</v>
      </c>
      <c r="C9" s="16">
        <v>1.1759999999999999</v>
      </c>
      <c r="D9" s="1">
        <v>1.212</v>
      </c>
      <c r="E9" s="1">
        <v>1.383</v>
      </c>
      <c r="F9" s="3">
        <v>1.2609999999999999</v>
      </c>
      <c r="G9" s="1">
        <v>1.179</v>
      </c>
      <c r="H9" s="1">
        <v>1.145</v>
      </c>
      <c r="I9" s="17">
        <v>1.159</v>
      </c>
    </row>
    <row r="10" spans="2:9" x14ac:dyDescent="0.3">
      <c r="B10" s="9" t="s">
        <v>31</v>
      </c>
      <c r="C10" s="16">
        <v>1.179</v>
      </c>
      <c r="D10" s="1">
        <v>1.226</v>
      </c>
      <c r="E10" s="1">
        <v>1.3839999999999999</v>
      </c>
      <c r="F10" s="3">
        <v>1.284</v>
      </c>
      <c r="G10" s="1">
        <v>1.169</v>
      </c>
      <c r="H10" s="1">
        <v>1.139</v>
      </c>
      <c r="I10" s="17">
        <v>1.1499999999999999</v>
      </c>
    </row>
    <row r="11" spans="2:9" x14ac:dyDescent="0.3">
      <c r="B11" s="9" t="s">
        <v>32</v>
      </c>
      <c r="C11" s="16">
        <v>1.1739999999999999</v>
      </c>
      <c r="D11" s="1">
        <v>1.2430000000000001</v>
      </c>
      <c r="E11" s="1">
        <v>1.389</v>
      </c>
      <c r="F11" s="3">
        <v>1.2649999999999999</v>
      </c>
      <c r="G11" s="1">
        <v>1.1399999999999999</v>
      </c>
      <c r="H11" s="1">
        <v>1.139</v>
      </c>
      <c r="I11" s="17">
        <v>1.1220000000000001</v>
      </c>
    </row>
    <row r="12" spans="2:9" x14ac:dyDescent="0.3">
      <c r="B12" s="10" t="s">
        <v>33</v>
      </c>
      <c r="C12" s="18">
        <v>1.163</v>
      </c>
      <c r="D12" s="2">
        <v>1.254</v>
      </c>
      <c r="E12" s="2">
        <v>1.4139999999999999</v>
      </c>
      <c r="F12" s="2">
        <v>1.19</v>
      </c>
      <c r="G12" s="2">
        <v>1.129</v>
      </c>
      <c r="H12" s="2">
        <v>1.127</v>
      </c>
      <c r="I12" s="19">
        <v>1.091</v>
      </c>
    </row>
    <row r="13" spans="2:9" x14ac:dyDescent="0.3">
      <c r="B13" s="10" t="s">
        <v>34</v>
      </c>
      <c r="C13" s="18">
        <v>1.1870000000000001</v>
      </c>
      <c r="D13" s="2">
        <v>1.264</v>
      </c>
      <c r="E13" s="2">
        <v>1.4</v>
      </c>
      <c r="F13" s="2">
        <v>1.1739999999999999</v>
      </c>
      <c r="G13" s="2">
        <v>1.1160000000000001</v>
      </c>
      <c r="H13" s="2">
        <v>1.119</v>
      </c>
      <c r="I13" s="19">
        <v>1.121</v>
      </c>
    </row>
    <row r="14" spans="2:9" x14ac:dyDescent="0.3">
      <c r="B14" s="11" t="s">
        <v>35</v>
      </c>
      <c r="C14" s="18">
        <v>1.18</v>
      </c>
      <c r="D14" s="2">
        <v>1.2689999999999999</v>
      </c>
      <c r="E14" s="2">
        <v>1.3660000000000001</v>
      </c>
      <c r="F14" s="2">
        <v>1.1200000000000001</v>
      </c>
      <c r="G14" s="2">
        <v>1.123</v>
      </c>
      <c r="H14" s="2">
        <v>1.133</v>
      </c>
      <c r="I14" s="19">
        <v>1.143</v>
      </c>
    </row>
    <row r="15" spans="2:9" x14ac:dyDescent="0.3">
      <c r="B15" s="38" t="s">
        <v>36</v>
      </c>
      <c r="C15" s="39">
        <v>1.1930000000000001</v>
      </c>
      <c r="D15" s="40">
        <v>1.2649999999999999</v>
      </c>
      <c r="E15" s="40">
        <v>1.415</v>
      </c>
      <c r="F15" s="40">
        <v>1.1519999999999999</v>
      </c>
      <c r="G15" s="40">
        <v>1.1259999999999999</v>
      </c>
      <c r="H15" s="40">
        <v>1.135</v>
      </c>
      <c r="I15" s="41">
        <v>1.165</v>
      </c>
    </row>
    <row r="16" spans="2:9" ht="17.25" thickBot="1" x14ac:dyDescent="0.35">
      <c r="B16" s="42" t="s">
        <v>37</v>
      </c>
      <c r="C16" s="43">
        <v>1.1950000000000001</v>
      </c>
      <c r="D16" s="44">
        <v>1.2689999999999999</v>
      </c>
      <c r="E16" s="44">
        <v>1.377</v>
      </c>
      <c r="F16" s="44">
        <v>1.1850000000000001</v>
      </c>
      <c r="G16" s="44">
        <v>1.1319999999999999</v>
      </c>
      <c r="H16" s="44">
        <v>1.1140000000000001</v>
      </c>
      <c r="I16" s="45">
        <v>1.18</v>
      </c>
    </row>
  </sheetData>
  <mergeCells count="1">
    <mergeCell ref="B4:B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18"/>
  <sheetViews>
    <sheetView workbookViewId="0">
      <selection activeCell="G1" sqref="G1:H1"/>
    </sheetView>
  </sheetViews>
  <sheetFormatPr defaultColWidth="9.140625" defaultRowHeight="16.5" x14ac:dyDescent="0.3"/>
  <cols>
    <col min="1" max="1" width="9.140625" style="20"/>
    <col min="2" max="2" width="23.85546875" style="20" customWidth="1"/>
    <col min="3" max="3" width="20" style="20" customWidth="1"/>
    <col min="4" max="4" width="11.7109375" style="20" bestFit="1" customWidth="1"/>
    <col min="5" max="6" width="14.28515625" style="20" customWidth="1"/>
    <col min="7" max="7" width="16.28515625" style="20" customWidth="1"/>
    <col min="8" max="8" width="13" style="20" customWidth="1"/>
    <col min="9" max="9" width="15.85546875" style="20" customWidth="1"/>
    <col min="10" max="16384" width="9.140625" style="20"/>
  </cols>
  <sheetData>
    <row r="1" spans="2:11" x14ac:dyDescent="0.3">
      <c r="F1" s="31" t="s">
        <v>52</v>
      </c>
      <c r="G1" s="151"/>
      <c r="H1" s="152"/>
      <c r="I1" s="31" t="s">
        <v>2</v>
      </c>
      <c r="J1" s="151"/>
      <c r="K1" s="152"/>
    </row>
    <row r="2" spans="2:11" ht="18.75" x14ac:dyDescent="0.3">
      <c r="B2" s="27" t="s">
        <v>38</v>
      </c>
    </row>
    <row r="3" spans="2:11" ht="17.25" thickBot="1" x14ac:dyDescent="0.35">
      <c r="B3" s="21"/>
      <c r="C3" s="22"/>
      <c r="D3" s="22"/>
      <c r="E3" s="22"/>
      <c r="F3" s="22"/>
      <c r="G3" s="22"/>
      <c r="H3" s="22"/>
      <c r="I3" s="22"/>
    </row>
    <row r="4" spans="2:11" ht="60" customHeight="1" thickBot="1" x14ac:dyDescent="0.35">
      <c r="B4" s="127" t="s">
        <v>39</v>
      </c>
      <c r="C4" s="126" t="s">
        <v>6</v>
      </c>
      <c r="D4" s="89" t="s">
        <v>40</v>
      </c>
      <c r="E4" s="89" t="s">
        <v>41</v>
      </c>
      <c r="F4" s="89" t="s">
        <v>42</v>
      </c>
      <c r="G4" s="129" t="s">
        <v>43</v>
      </c>
      <c r="H4" s="22"/>
    </row>
    <row r="5" spans="2:11" ht="21.75" customHeight="1" x14ac:dyDescent="0.3">
      <c r="B5" s="130" t="s">
        <v>46</v>
      </c>
      <c r="C5" s="96">
        <v>0.04</v>
      </c>
      <c r="D5" s="93">
        <f>'Historic Exchange Rates'!D6</f>
        <v>1.208</v>
      </c>
      <c r="E5" s="90">
        <v>17000</v>
      </c>
      <c r="F5" s="123">
        <f>ROUND(E5*D5,2)</f>
        <v>20536</v>
      </c>
      <c r="G5" s="124">
        <f>F5</f>
        <v>20536</v>
      </c>
      <c r="H5" s="22"/>
    </row>
    <row r="6" spans="2:11" ht="21.75" customHeight="1" x14ac:dyDescent="0.3">
      <c r="B6" s="131" t="s">
        <v>47</v>
      </c>
      <c r="C6" s="97">
        <v>0.03</v>
      </c>
      <c r="D6" s="94">
        <f>'Historic Exchange Rates'!E6</f>
        <v>1.3029999999999999</v>
      </c>
      <c r="E6" s="91">
        <v>2000</v>
      </c>
      <c r="F6" s="123">
        <f t="shared" ref="F6:F10" si="0">ROUND(E6*D6,2)</f>
        <v>2606</v>
      </c>
      <c r="G6" s="123">
        <f>ROUND(G5*(1+C5),2)+F6</f>
        <v>23963.439999999999</v>
      </c>
      <c r="H6" s="22"/>
    </row>
    <row r="7" spans="2:11" ht="21.75" customHeight="1" x14ac:dyDescent="0.3">
      <c r="B7" s="131" t="s">
        <v>48</v>
      </c>
      <c r="C7" s="97">
        <v>3.5000000000000003E-2</v>
      </c>
      <c r="D7" s="94">
        <f>'Historic Exchange Rates'!F6</f>
        <v>1.327</v>
      </c>
      <c r="E7" s="91">
        <v>3000</v>
      </c>
      <c r="F7" s="123">
        <f t="shared" si="0"/>
        <v>3981</v>
      </c>
      <c r="G7" s="123">
        <f t="shared" ref="G7:G10" si="1">ROUND(G6*(1+C6),2)+F7</f>
        <v>28663.34</v>
      </c>
      <c r="H7" s="22"/>
    </row>
    <row r="8" spans="2:11" ht="21.75" customHeight="1" x14ac:dyDescent="0.3">
      <c r="B8" s="131" t="s">
        <v>49</v>
      </c>
      <c r="C8" s="97">
        <v>0.03</v>
      </c>
      <c r="D8" s="94">
        <f>'Historic Exchange Rates'!G6</f>
        <v>1.1619999999999999</v>
      </c>
      <c r="E8" s="91">
        <v>5000</v>
      </c>
      <c r="F8" s="123">
        <f t="shared" si="0"/>
        <v>5810</v>
      </c>
      <c r="G8" s="123">
        <f t="shared" si="1"/>
        <v>35476.559999999998</v>
      </c>
      <c r="H8" s="22"/>
    </row>
    <row r="9" spans="2:11" ht="21.75" customHeight="1" x14ac:dyDescent="0.3">
      <c r="B9" s="131" t="s">
        <v>50</v>
      </c>
      <c r="C9" s="97">
        <v>0.04</v>
      </c>
      <c r="D9" s="94">
        <f>'Historic Exchange Rates'!H6</f>
        <v>1.1319999999999999</v>
      </c>
      <c r="E9" s="91">
        <v>2000</v>
      </c>
      <c r="F9" s="123">
        <f t="shared" si="0"/>
        <v>2264</v>
      </c>
      <c r="G9" s="123">
        <f t="shared" si="1"/>
        <v>38804.86</v>
      </c>
      <c r="H9" s="22"/>
    </row>
    <row r="10" spans="2:11" ht="21.75" customHeight="1" thickBot="1" x14ac:dyDescent="0.35">
      <c r="B10" s="132" t="s">
        <v>51</v>
      </c>
      <c r="C10" s="133"/>
      <c r="D10" s="95">
        <f>'Historic Exchange Rates'!I6</f>
        <v>1.129</v>
      </c>
      <c r="E10" s="92">
        <v>1000</v>
      </c>
      <c r="F10" s="125">
        <f t="shared" si="0"/>
        <v>1129</v>
      </c>
      <c r="G10" s="125">
        <f t="shared" si="1"/>
        <v>41486.050000000003</v>
      </c>
      <c r="H10" s="22"/>
    </row>
    <row r="11" spans="2:11" x14ac:dyDescent="0.3">
      <c r="B11" s="22"/>
      <c r="C11" s="22"/>
      <c r="D11" s="22"/>
      <c r="E11" s="22"/>
      <c r="F11" s="22"/>
      <c r="G11" s="22"/>
      <c r="H11" s="22"/>
      <c r="I11" s="46"/>
    </row>
    <row r="12" spans="2:11" x14ac:dyDescent="0.3">
      <c r="G12" s="20" t="s">
        <v>5</v>
      </c>
      <c r="I12" s="46"/>
    </row>
    <row r="13" spans="2:11" x14ac:dyDescent="0.3">
      <c r="B13" s="23"/>
      <c r="C13" s="24"/>
      <c r="D13" s="22"/>
      <c r="E13" s="25"/>
      <c r="F13" s="26"/>
      <c r="G13" s="26"/>
    </row>
    <row r="14" spans="2:11" x14ac:dyDescent="0.3">
      <c r="B14" s="23"/>
      <c r="C14" s="24"/>
      <c r="D14" s="22"/>
      <c r="E14" s="25"/>
      <c r="F14" s="26"/>
      <c r="G14" s="26"/>
    </row>
    <row r="15" spans="2:11" x14ac:dyDescent="0.3">
      <c r="B15" s="23"/>
      <c r="C15" s="24"/>
      <c r="D15" s="22"/>
      <c r="E15" s="25"/>
      <c r="F15" s="26"/>
      <c r="G15" s="26"/>
    </row>
    <row r="16" spans="2:11" x14ac:dyDescent="0.3">
      <c r="B16" s="23"/>
      <c r="C16" s="24"/>
      <c r="D16" s="22"/>
      <c r="E16" s="25"/>
      <c r="F16" s="26"/>
      <c r="G16" s="26"/>
    </row>
    <row r="17" spans="2:7" x14ac:dyDescent="0.3">
      <c r="B17" s="23"/>
      <c r="C17" s="24"/>
      <c r="D17" s="22"/>
      <c r="E17" s="25"/>
      <c r="F17" s="26"/>
      <c r="G17" s="26"/>
    </row>
    <row r="18" spans="2:7" x14ac:dyDescent="0.3">
      <c r="B18" s="23"/>
      <c r="C18" s="24"/>
      <c r="D18" s="22"/>
      <c r="E18" s="25"/>
      <c r="F18" s="26"/>
      <c r="G18" s="26"/>
    </row>
  </sheetData>
  <mergeCells count="2">
    <mergeCell ref="G1:H1"/>
    <mergeCell ref="J1:K1"/>
  </mergeCells>
  <phoneticPr fontId="2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89"/>
  <sheetViews>
    <sheetView zoomScaleNormal="100" workbookViewId="0">
      <selection activeCell="G1" sqref="G1:H1"/>
    </sheetView>
  </sheetViews>
  <sheetFormatPr defaultColWidth="9.140625" defaultRowHeight="16.5" x14ac:dyDescent="0.3"/>
  <cols>
    <col min="1" max="1" width="9.140625" style="20"/>
    <col min="2" max="2" width="20.7109375" style="20" customWidth="1"/>
    <col min="3" max="3" width="17.7109375" style="20" bestFit="1" customWidth="1"/>
    <col min="4" max="4" width="19.85546875" style="20" customWidth="1"/>
    <col min="5" max="5" width="12.7109375" style="20" customWidth="1"/>
    <col min="6" max="6" width="15.140625" style="20" customWidth="1"/>
    <col min="7" max="7" width="11.28515625" style="20" bestFit="1" customWidth="1"/>
    <col min="8" max="8" width="15.7109375" style="20" customWidth="1"/>
    <col min="9" max="9" width="14.42578125" style="20" customWidth="1"/>
    <col min="10" max="10" width="11.28515625" style="20" customWidth="1"/>
    <col min="11" max="12" width="9.140625" style="20"/>
    <col min="13" max="13" width="11.85546875" style="20" bestFit="1" customWidth="1"/>
    <col min="14" max="14" width="9.7109375" style="20" customWidth="1"/>
    <col min="15" max="16384" width="9.140625" style="20"/>
  </cols>
  <sheetData>
    <row r="1" spans="2:16" x14ac:dyDescent="0.3">
      <c r="B1" s="21"/>
      <c r="F1" s="31" t="s">
        <v>52</v>
      </c>
      <c r="G1" s="151"/>
      <c r="H1" s="152"/>
      <c r="I1" s="52" t="s">
        <v>2</v>
      </c>
      <c r="J1" s="53"/>
    </row>
    <row r="2" spans="2:16" ht="18.75" x14ac:dyDescent="0.3">
      <c r="B2" s="27" t="s">
        <v>44</v>
      </c>
      <c r="I2" s="21"/>
    </row>
    <row r="3" spans="2:16" ht="17.25" thickBot="1" x14ac:dyDescent="0.35"/>
    <row r="4" spans="2:16" ht="18" thickTop="1" thickBot="1" x14ac:dyDescent="0.35">
      <c r="B4" s="56" t="s">
        <v>53</v>
      </c>
      <c r="C4" s="57">
        <v>2.5000000000000001E-2</v>
      </c>
      <c r="D4" s="28"/>
      <c r="E4" s="29"/>
      <c r="F4" s="20" t="s">
        <v>3</v>
      </c>
      <c r="H4" s="81">
        <f>SUM(C14:C33)</f>
        <v>124189.78</v>
      </c>
    </row>
    <row r="5" spans="2:16" ht="17.25" thickTop="1" x14ac:dyDescent="0.3">
      <c r="B5" s="58" t="s">
        <v>63</v>
      </c>
      <c r="C5" s="59">
        <v>96800.78</v>
      </c>
      <c r="D5" s="29"/>
    </row>
    <row r="6" spans="2:16" ht="50.25" thickBot="1" x14ac:dyDescent="0.35">
      <c r="B6" s="60" t="s">
        <v>62</v>
      </c>
      <c r="C6" s="75">
        <v>6209.5</v>
      </c>
    </row>
    <row r="7" spans="2:16" ht="17.25" thickTop="1" x14ac:dyDescent="0.3">
      <c r="C7" s="30"/>
      <c r="I7" s="30"/>
      <c r="J7" s="32"/>
      <c r="K7" s="32"/>
      <c r="L7" s="32"/>
      <c r="M7" s="32"/>
    </row>
    <row r="8" spans="2:16" x14ac:dyDescent="0.3">
      <c r="I8" s="32"/>
      <c r="J8" s="32"/>
      <c r="K8" s="32"/>
      <c r="L8" s="32"/>
      <c r="M8" s="32"/>
    </row>
    <row r="9" spans="2:16" ht="17.25" thickBot="1" x14ac:dyDescent="0.35">
      <c r="F9" s="31"/>
      <c r="I9" s="30"/>
      <c r="J9" s="29"/>
      <c r="K9" s="29"/>
      <c r="L9" s="29"/>
      <c r="M9" s="29"/>
    </row>
    <row r="10" spans="2:16" ht="17.25" thickTop="1" x14ac:dyDescent="0.3">
      <c r="B10" s="134"/>
      <c r="C10" s="69"/>
      <c r="D10" s="145" t="s">
        <v>56</v>
      </c>
      <c r="E10" s="69" t="s">
        <v>58</v>
      </c>
      <c r="F10" s="128" t="s">
        <v>57</v>
      </c>
      <c r="I10" s="30"/>
      <c r="J10" s="29"/>
      <c r="K10" s="29"/>
      <c r="L10" s="29"/>
      <c r="M10" s="29"/>
    </row>
    <row r="11" spans="2:16" x14ac:dyDescent="0.3">
      <c r="B11" s="71" t="s">
        <v>54</v>
      </c>
      <c r="C11" s="32" t="s">
        <v>60</v>
      </c>
      <c r="D11" s="135" t="s">
        <v>55</v>
      </c>
      <c r="E11" s="32" t="s">
        <v>57</v>
      </c>
      <c r="F11" s="72" t="s">
        <v>61</v>
      </c>
      <c r="I11" s="30"/>
      <c r="J11" s="29"/>
      <c r="K11" s="29"/>
      <c r="L11" s="29"/>
      <c r="M11" s="29"/>
    </row>
    <row r="12" spans="2:16" ht="17.25" thickBot="1" x14ac:dyDescent="0.35">
      <c r="B12" s="144" t="s">
        <v>59</v>
      </c>
      <c r="C12" s="73" t="s">
        <v>1</v>
      </c>
      <c r="D12" s="73" t="s">
        <v>1</v>
      </c>
      <c r="E12" s="73" t="s">
        <v>1</v>
      </c>
      <c r="F12" s="74" t="s">
        <v>1</v>
      </c>
      <c r="I12" s="30"/>
      <c r="J12" s="29"/>
      <c r="K12" s="29"/>
      <c r="L12" s="29"/>
      <c r="M12" s="29"/>
    </row>
    <row r="13" spans="2:16" s="33" customFormat="1" ht="21" customHeight="1" thickTop="1" x14ac:dyDescent="0.3">
      <c r="B13" s="61">
        <v>0</v>
      </c>
      <c r="C13" s="62"/>
      <c r="D13" s="63"/>
      <c r="E13" s="64"/>
      <c r="F13" s="65">
        <f>C5</f>
        <v>96800.78</v>
      </c>
      <c r="H13" s="113" t="s">
        <v>12</v>
      </c>
      <c r="I13" s="114"/>
      <c r="J13" s="114"/>
      <c r="K13" s="114"/>
      <c r="L13" s="114"/>
      <c r="M13" s="114"/>
      <c r="N13" s="114"/>
      <c r="O13" s="115"/>
      <c r="P13" s="117"/>
    </row>
    <row r="14" spans="2:16" s="33" customFormat="1" ht="21" customHeight="1" x14ac:dyDescent="0.3">
      <c r="B14" s="66">
        <f>B13+1</f>
        <v>1</v>
      </c>
      <c r="C14" s="76">
        <f>$C$6</f>
        <v>6209.5</v>
      </c>
      <c r="D14" s="76">
        <f>ROUND(F13*$C$4,2)</f>
        <v>2420.02</v>
      </c>
      <c r="E14" s="76">
        <f>C14-D14</f>
        <v>3789.48</v>
      </c>
      <c r="F14" s="77">
        <f>F13-E14</f>
        <v>93011.3</v>
      </c>
      <c r="H14" s="116" t="s">
        <v>21</v>
      </c>
      <c r="I14" s="117"/>
      <c r="J14" s="117"/>
      <c r="K14" s="117"/>
      <c r="L14" s="117"/>
      <c r="M14" s="117"/>
      <c r="N14" s="117"/>
      <c r="O14" s="118"/>
      <c r="P14" s="117"/>
    </row>
    <row r="15" spans="2:16" s="33" customFormat="1" ht="21" customHeight="1" x14ac:dyDescent="0.3">
      <c r="B15" s="66">
        <f t="shared" ref="B15:B33" si="0">B14+1</f>
        <v>2</v>
      </c>
      <c r="C15" s="76">
        <f t="shared" ref="C15:C32" si="1">$C$6</f>
        <v>6209.5</v>
      </c>
      <c r="D15" s="76">
        <f t="shared" ref="D15:D33" si="2">ROUND(F14*$C$4,2)</f>
        <v>2325.2800000000002</v>
      </c>
      <c r="E15" s="76">
        <f t="shared" ref="E15:E33" si="3">C15-D15</f>
        <v>3884.22</v>
      </c>
      <c r="F15" s="77">
        <f t="shared" ref="F15:F33" si="4">F14-E15</f>
        <v>89127.08</v>
      </c>
      <c r="H15" s="116" t="s">
        <v>22</v>
      </c>
      <c r="I15" s="117"/>
      <c r="J15" s="117"/>
      <c r="K15" s="117"/>
      <c r="L15" s="117"/>
      <c r="M15" s="117"/>
      <c r="N15" s="117"/>
      <c r="O15" s="118"/>
      <c r="P15" s="117"/>
    </row>
    <row r="16" spans="2:16" s="33" customFormat="1" ht="21" customHeight="1" x14ac:dyDescent="0.3">
      <c r="B16" s="66">
        <f t="shared" si="0"/>
        <v>3</v>
      </c>
      <c r="C16" s="76">
        <f t="shared" si="1"/>
        <v>6209.5</v>
      </c>
      <c r="D16" s="76">
        <f t="shared" si="2"/>
        <v>2228.1799999999998</v>
      </c>
      <c r="E16" s="76">
        <f t="shared" si="3"/>
        <v>3981.32</v>
      </c>
      <c r="F16" s="77">
        <f t="shared" si="4"/>
        <v>85145.76</v>
      </c>
      <c r="H16" s="116" t="s">
        <v>23</v>
      </c>
      <c r="I16" s="117"/>
      <c r="J16" s="117"/>
      <c r="K16" s="117"/>
      <c r="L16" s="117"/>
      <c r="M16" s="117"/>
      <c r="N16" s="117"/>
      <c r="O16" s="118"/>
      <c r="P16" s="117"/>
    </row>
    <row r="17" spans="2:16" s="33" customFormat="1" ht="21" customHeight="1" x14ac:dyDescent="0.2">
      <c r="B17" s="66">
        <f t="shared" si="0"/>
        <v>4</v>
      </c>
      <c r="C17" s="76">
        <f t="shared" si="1"/>
        <v>6209.5</v>
      </c>
      <c r="D17" s="76">
        <f t="shared" si="2"/>
        <v>2128.64</v>
      </c>
      <c r="E17" s="76">
        <f t="shared" si="3"/>
        <v>4080.86</v>
      </c>
      <c r="F17" s="77">
        <f t="shared" si="4"/>
        <v>81064.899999999994</v>
      </c>
      <c r="H17" s="119" t="s">
        <v>18</v>
      </c>
      <c r="I17" s="117"/>
      <c r="J17" s="117"/>
      <c r="K17" s="117"/>
      <c r="L17" s="117"/>
      <c r="M17" s="117"/>
      <c r="N17" s="117"/>
      <c r="O17" s="118"/>
      <c r="P17" s="117"/>
    </row>
    <row r="18" spans="2:16" s="33" customFormat="1" ht="21" customHeight="1" x14ac:dyDescent="0.2">
      <c r="B18" s="66">
        <f t="shared" si="0"/>
        <v>5</v>
      </c>
      <c r="C18" s="76">
        <f t="shared" si="1"/>
        <v>6209.5</v>
      </c>
      <c r="D18" s="76">
        <f t="shared" si="2"/>
        <v>2026.62</v>
      </c>
      <c r="E18" s="76">
        <f t="shared" si="3"/>
        <v>4182.88</v>
      </c>
      <c r="F18" s="77">
        <f t="shared" si="4"/>
        <v>76882.01999999999</v>
      </c>
      <c r="H18" s="119" t="s">
        <v>8</v>
      </c>
      <c r="I18" s="117"/>
      <c r="J18" s="117"/>
      <c r="K18" s="117"/>
      <c r="L18" s="117"/>
      <c r="M18" s="117"/>
      <c r="N18" s="117"/>
      <c r="O18" s="118"/>
      <c r="P18" s="117"/>
    </row>
    <row r="19" spans="2:16" s="33" customFormat="1" ht="21" customHeight="1" x14ac:dyDescent="0.2">
      <c r="B19" s="66">
        <f t="shared" si="0"/>
        <v>6</v>
      </c>
      <c r="C19" s="76">
        <f t="shared" si="1"/>
        <v>6209.5</v>
      </c>
      <c r="D19" s="76">
        <f t="shared" si="2"/>
        <v>1922.05</v>
      </c>
      <c r="E19" s="76">
        <f t="shared" si="3"/>
        <v>4287.45</v>
      </c>
      <c r="F19" s="77">
        <f t="shared" si="4"/>
        <v>72594.569999999992</v>
      </c>
      <c r="H19" s="119" t="s">
        <v>19</v>
      </c>
      <c r="I19" s="117"/>
      <c r="J19" s="117"/>
      <c r="K19" s="117"/>
      <c r="L19" s="117"/>
      <c r="M19" s="117"/>
      <c r="N19" s="117"/>
      <c r="O19" s="118"/>
      <c r="P19" s="117"/>
    </row>
    <row r="20" spans="2:16" s="33" customFormat="1" ht="21" customHeight="1" x14ac:dyDescent="0.2">
      <c r="B20" s="66">
        <f t="shared" si="0"/>
        <v>7</v>
      </c>
      <c r="C20" s="76">
        <f t="shared" si="1"/>
        <v>6209.5</v>
      </c>
      <c r="D20" s="76">
        <f t="shared" si="2"/>
        <v>1814.86</v>
      </c>
      <c r="E20" s="76">
        <f t="shared" si="3"/>
        <v>4394.6400000000003</v>
      </c>
      <c r="F20" s="77">
        <f t="shared" si="4"/>
        <v>68199.929999999993</v>
      </c>
      <c r="H20" s="120" t="s">
        <v>20</v>
      </c>
      <c r="I20" s="121"/>
      <c r="J20" s="121"/>
      <c r="K20" s="121"/>
      <c r="L20" s="121"/>
      <c r="M20" s="121"/>
      <c r="N20" s="121"/>
      <c r="O20" s="122"/>
    </row>
    <row r="21" spans="2:16" s="33" customFormat="1" ht="21" customHeight="1" x14ac:dyDescent="0.2">
      <c r="B21" s="66">
        <f t="shared" si="0"/>
        <v>8</v>
      </c>
      <c r="C21" s="76">
        <f t="shared" si="1"/>
        <v>6209.5</v>
      </c>
      <c r="D21" s="76">
        <f t="shared" si="2"/>
        <v>1705</v>
      </c>
      <c r="E21" s="76">
        <f t="shared" si="3"/>
        <v>4504.5</v>
      </c>
      <c r="F21" s="77">
        <f t="shared" si="4"/>
        <v>63695.429999999993</v>
      </c>
      <c r="I21" s="34"/>
      <c r="J21" s="35"/>
      <c r="K21" s="35"/>
      <c r="L21" s="35"/>
      <c r="M21" s="35"/>
    </row>
    <row r="22" spans="2:16" s="33" customFormat="1" ht="21" customHeight="1" x14ac:dyDescent="0.2">
      <c r="B22" s="66">
        <f t="shared" si="0"/>
        <v>9</v>
      </c>
      <c r="C22" s="76">
        <f t="shared" si="1"/>
        <v>6209.5</v>
      </c>
      <c r="D22" s="76">
        <f t="shared" si="2"/>
        <v>1592.39</v>
      </c>
      <c r="E22" s="76">
        <f t="shared" si="3"/>
        <v>4617.1099999999997</v>
      </c>
      <c r="F22" s="77">
        <f t="shared" si="4"/>
        <v>59078.319999999992</v>
      </c>
      <c r="I22" s="34"/>
      <c r="J22" s="35"/>
      <c r="K22" s="35"/>
      <c r="L22" s="35"/>
      <c r="M22" s="35"/>
    </row>
    <row r="23" spans="2:16" s="33" customFormat="1" ht="21" customHeight="1" x14ac:dyDescent="0.2">
      <c r="B23" s="66">
        <f t="shared" si="0"/>
        <v>10</v>
      </c>
      <c r="C23" s="76">
        <f t="shared" si="1"/>
        <v>6209.5</v>
      </c>
      <c r="D23" s="76">
        <f t="shared" si="2"/>
        <v>1476.96</v>
      </c>
      <c r="E23" s="76">
        <f t="shared" si="3"/>
        <v>4732.54</v>
      </c>
      <c r="F23" s="77">
        <f t="shared" si="4"/>
        <v>54345.779999999992</v>
      </c>
      <c r="I23" s="34"/>
      <c r="J23" s="35"/>
      <c r="K23" s="35"/>
      <c r="L23" s="35"/>
      <c r="M23" s="35"/>
    </row>
    <row r="24" spans="2:16" s="33" customFormat="1" ht="21" customHeight="1" x14ac:dyDescent="0.2">
      <c r="B24" s="66">
        <f t="shared" si="0"/>
        <v>11</v>
      </c>
      <c r="C24" s="76">
        <f t="shared" si="1"/>
        <v>6209.5</v>
      </c>
      <c r="D24" s="76">
        <f t="shared" si="2"/>
        <v>1358.64</v>
      </c>
      <c r="E24" s="76">
        <f t="shared" si="3"/>
        <v>4850.8599999999997</v>
      </c>
      <c r="F24" s="77">
        <f t="shared" si="4"/>
        <v>49494.919999999991</v>
      </c>
      <c r="I24" s="34"/>
      <c r="J24" s="35"/>
      <c r="K24" s="35"/>
      <c r="L24" s="35"/>
      <c r="M24" s="35"/>
    </row>
    <row r="25" spans="2:16" s="33" customFormat="1" ht="21" customHeight="1" x14ac:dyDescent="0.2">
      <c r="B25" s="66">
        <f t="shared" si="0"/>
        <v>12</v>
      </c>
      <c r="C25" s="76">
        <f t="shared" si="1"/>
        <v>6209.5</v>
      </c>
      <c r="D25" s="76">
        <f t="shared" si="2"/>
        <v>1237.3699999999999</v>
      </c>
      <c r="E25" s="76">
        <f t="shared" si="3"/>
        <v>4972.13</v>
      </c>
      <c r="F25" s="77">
        <f t="shared" si="4"/>
        <v>44522.789999999994</v>
      </c>
      <c r="I25" s="34"/>
      <c r="J25" s="35"/>
      <c r="K25" s="35"/>
      <c r="L25" s="35"/>
      <c r="M25" s="35"/>
    </row>
    <row r="26" spans="2:16" s="33" customFormat="1" ht="21" customHeight="1" x14ac:dyDescent="0.2">
      <c r="B26" s="66">
        <f t="shared" si="0"/>
        <v>13</v>
      </c>
      <c r="C26" s="76">
        <f t="shared" si="1"/>
        <v>6209.5</v>
      </c>
      <c r="D26" s="76">
        <f t="shared" si="2"/>
        <v>1113.07</v>
      </c>
      <c r="E26" s="76">
        <f t="shared" si="3"/>
        <v>5096.43</v>
      </c>
      <c r="F26" s="77">
        <f t="shared" si="4"/>
        <v>39426.359999999993</v>
      </c>
      <c r="I26" s="34"/>
      <c r="J26" s="35"/>
      <c r="K26" s="35"/>
      <c r="L26" s="35"/>
      <c r="M26" s="35"/>
    </row>
    <row r="27" spans="2:16" s="33" customFormat="1" ht="21" customHeight="1" x14ac:dyDescent="0.3">
      <c r="B27" s="66">
        <f t="shared" si="0"/>
        <v>14</v>
      </c>
      <c r="C27" s="76">
        <f t="shared" si="1"/>
        <v>6209.5</v>
      </c>
      <c r="D27" s="76">
        <f t="shared" si="2"/>
        <v>985.66</v>
      </c>
      <c r="E27" s="76">
        <f t="shared" si="3"/>
        <v>5223.84</v>
      </c>
      <c r="F27" s="77">
        <f t="shared" si="4"/>
        <v>34202.51999999999</v>
      </c>
      <c r="H27" s="20"/>
      <c r="I27" s="30"/>
      <c r="J27" s="29"/>
      <c r="K27" s="29"/>
      <c r="L27" s="29"/>
      <c r="M27" s="29"/>
      <c r="N27" s="20"/>
    </row>
    <row r="28" spans="2:16" s="33" customFormat="1" ht="21" customHeight="1" x14ac:dyDescent="0.3">
      <c r="B28" s="66">
        <f t="shared" si="0"/>
        <v>15</v>
      </c>
      <c r="C28" s="76">
        <f t="shared" si="1"/>
        <v>6209.5</v>
      </c>
      <c r="D28" s="76">
        <f t="shared" si="2"/>
        <v>855.06</v>
      </c>
      <c r="E28" s="76">
        <f t="shared" si="3"/>
        <v>5354.4400000000005</v>
      </c>
      <c r="F28" s="77">
        <f t="shared" si="4"/>
        <v>28848.079999999987</v>
      </c>
      <c r="H28" s="20"/>
      <c r="I28" s="30"/>
      <c r="J28" s="29"/>
      <c r="K28" s="29"/>
      <c r="L28" s="29"/>
      <c r="M28" s="29"/>
      <c r="N28" s="20"/>
    </row>
    <row r="29" spans="2:16" s="33" customFormat="1" ht="21" customHeight="1" x14ac:dyDescent="0.3">
      <c r="B29" s="66">
        <f t="shared" si="0"/>
        <v>16</v>
      </c>
      <c r="C29" s="76">
        <f t="shared" si="1"/>
        <v>6209.5</v>
      </c>
      <c r="D29" s="76">
        <f t="shared" si="2"/>
        <v>721.2</v>
      </c>
      <c r="E29" s="76">
        <f t="shared" si="3"/>
        <v>5488.3</v>
      </c>
      <c r="F29" s="77">
        <f t="shared" si="4"/>
        <v>23359.779999999988</v>
      </c>
      <c r="H29" s="20"/>
      <c r="I29" s="30"/>
      <c r="J29" s="29"/>
      <c r="K29" s="29"/>
      <c r="L29" s="29"/>
      <c r="M29" s="29"/>
      <c r="N29" s="20"/>
    </row>
    <row r="30" spans="2:16" s="33" customFormat="1" ht="21" customHeight="1" x14ac:dyDescent="0.3">
      <c r="B30" s="66">
        <f t="shared" si="0"/>
        <v>17</v>
      </c>
      <c r="C30" s="76">
        <f t="shared" si="1"/>
        <v>6209.5</v>
      </c>
      <c r="D30" s="76">
        <f t="shared" si="2"/>
        <v>583.99</v>
      </c>
      <c r="E30" s="76">
        <f t="shared" si="3"/>
        <v>5625.51</v>
      </c>
      <c r="F30" s="77">
        <f t="shared" si="4"/>
        <v>17734.26999999999</v>
      </c>
      <c r="H30" s="20"/>
      <c r="I30" s="30"/>
      <c r="J30" s="29"/>
      <c r="K30" s="29"/>
      <c r="L30" s="29"/>
      <c r="M30" s="29"/>
      <c r="N30" s="20"/>
    </row>
    <row r="31" spans="2:16" s="33" customFormat="1" ht="21" customHeight="1" x14ac:dyDescent="0.3">
      <c r="B31" s="66">
        <f t="shared" si="0"/>
        <v>18</v>
      </c>
      <c r="C31" s="76">
        <f t="shared" si="1"/>
        <v>6209.5</v>
      </c>
      <c r="D31" s="76">
        <f t="shared" si="2"/>
        <v>443.36</v>
      </c>
      <c r="E31" s="76">
        <f t="shared" si="3"/>
        <v>5766.14</v>
      </c>
      <c r="F31" s="77">
        <f t="shared" si="4"/>
        <v>11968.12999999999</v>
      </c>
      <c r="H31" s="20"/>
      <c r="I31" s="30"/>
      <c r="J31" s="29"/>
      <c r="K31" s="29"/>
      <c r="L31" s="29"/>
      <c r="M31" s="29"/>
      <c r="N31" s="20"/>
    </row>
    <row r="32" spans="2:16" s="33" customFormat="1" ht="21" customHeight="1" x14ac:dyDescent="0.3">
      <c r="B32" s="66">
        <f t="shared" si="0"/>
        <v>19</v>
      </c>
      <c r="C32" s="76">
        <f t="shared" si="1"/>
        <v>6209.5</v>
      </c>
      <c r="D32" s="76">
        <f t="shared" si="2"/>
        <v>299.2</v>
      </c>
      <c r="E32" s="76">
        <f t="shared" si="3"/>
        <v>5910.3</v>
      </c>
      <c r="F32" s="77">
        <f t="shared" si="4"/>
        <v>6057.8299999999899</v>
      </c>
      <c r="H32" s="20"/>
      <c r="I32" s="30"/>
      <c r="J32" s="29"/>
      <c r="K32" s="29"/>
      <c r="L32" s="29"/>
      <c r="M32" s="29"/>
      <c r="N32" s="20"/>
    </row>
    <row r="33" spans="2:14" s="33" customFormat="1" ht="21" customHeight="1" thickBot="1" x14ac:dyDescent="0.35">
      <c r="B33" s="67">
        <f t="shared" si="0"/>
        <v>20</v>
      </c>
      <c r="C33" s="78">
        <f>6209.28</f>
        <v>6209.28</v>
      </c>
      <c r="D33" s="78">
        <f t="shared" si="2"/>
        <v>151.44999999999999</v>
      </c>
      <c r="E33" s="78">
        <f t="shared" si="3"/>
        <v>6057.83</v>
      </c>
      <c r="F33" s="79">
        <f t="shared" si="4"/>
        <v>-1.0004441719502211E-11</v>
      </c>
      <c r="H33" s="20"/>
      <c r="I33" s="30"/>
      <c r="J33" s="29"/>
      <c r="K33" s="29"/>
      <c r="L33" s="29"/>
      <c r="M33" s="29"/>
      <c r="N33" s="20"/>
    </row>
    <row r="34" spans="2:14" ht="17.25" thickTop="1" x14ac:dyDescent="0.3">
      <c r="B34" s="30"/>
      <c r="C34" s="29"/>
      <c r="D34" s="29"/>
      <c r="E34" s="29"/>
      <c r="F34" s="29"/>
      <c r="I34" s="30"/>
      <c r="J34" s="29"/>
      <c r="K34" s="29"/>
      <c r="L34" s="29"/>
      <c r="M34" s="29"/>
    </row>
    <row r="35" spans="2:14" x14ac:dyDescent="0.3">
      <c r="G35" s="46"/>
      <c r="I35" s="30"/>
      <c r="J35" s="29"/>
      <c r="K35" s="29"/>
      <c r="L35" s="29"/>
      <c r="M35" s="29"/>
    </row>
    <row r="36" spans="2:14" x14ac:dyDescent="0.3">
      <c r="B36" s="30"/>
      <c r="C36" s="29"/>
      <c r="D36" s="29"/>
      <c r="E36" s="29"/>
      <c r="F36" s="29"/>
      <c r="I36" s="30"/>
      <c r="J36" s="29"/>
      <c r="K36" s="29"/>
      <c r="L36" s="29"/>
      <c r="M36" s="29"/>
    </row>
    <row r="37" spans="2:14" x14ac:dyDescent="0.3">
      <c r="B37" s="30"/>
      <c r="C37" s="29"/>
      <c r="D37" s="29"/>
      <c r="E37" s="29"/>
      <c r="F37" s="29"/>
      <c r="I37" s="30"/>
      <c r="J37" s="29"/>
      <c r="K37" s="29"/>
      <c r="L37" s="29"/>
      <c r="M37" s="29"/>
    </row>
    <row r="38" spans="2:14" x14ac:dyDescent="0.3">
      <c r="F38" s="29"/>
      <c r="I38" s="30"/>
      <c r="J38" s="29"/>
      <c r="K38" s="29"/>
      <c r="L38" s="29"/>
      <c r="M38" s="29"/>
    </row>
    <row r="39" spans="2:14" x14ac:dyDescent="0.3">
      <c r="I39" s="30"/>
      <c r="J39" s="29"/>
      <c r="K39" s="29"/>
      <c r="L39" s="29"/>
      <c r="M39" s="29"/>
    </row>
    <row r="40" spans="2:14" x14ac:dyDescent="0.3">
      <c r="I40" s="30"/>
      <c r="J40" s="29"/>
      <c r="K40" s="29"/>
      <c r="L40" s="29"/>
      <c r="M40" s="29"/>
    </row>
    <row r="41" spans="2:14" x14ac:dyDescent="0.3">
      <c r="I41" s="30"/>
      <c r="J41" s="29"/>
      <c r="K41" s="29"/>
      <c r="L41" s="29"/>
      <c r="M41" s="29"/>
    </row>
    <row r="42" spans="2:14" x14ac:dyDescent="0.3">
      <c r="I42" s="30"/>
      <c r="J42" s="29"/>
      <c r="K42" s="29"/>
      <c r="L42" s="29"/>
      <c r="M42" s="29"/>
    </row>
    <row r="43" spans="2:14" x14ac:dyDescent="0.3">
      <c r="I43" s="30"/>
      <c r="J43" s="29"/>
      <c r="K43" s="29"/>
      <c r="L43" s="29"/>
      <c r="M43" s="29"/>
    </row>
    <row r="44" spans="2:14" x14ac:dyDescent="0.3">
      <c r="I44" s="30"/>
      <c r="J44" s="29"/>
      <c r="K44" s="29"/>
      <c r="L44" s="29"/>
      <c r="M44" s="29"/>
    </row>
    <row r="45" spans="2:14" x14ac:dyDescent="0.3">
      <c r="I45" s="30"/>
      <c r="J45" s="29"/>
      <c r="K45" s="29"/>
      <c r="L45" s="29"/>
      <c r="M45" s="29"/>
    </row>
    <row r="46" spans="2:14" x14ac:dyDescent="0.3">
      <c r="I46" s="30"/>
      <c r="J46" s="29"/>
      <c r="K46" s="29"/>
      <c r="L46" s="29"/>
      <c r="M46" s="29"/>
    </row>
    <row r="47" spans="2:14" x14ac:dyDescent="0.3">
      <c r="I47" s="30"/>
      <c r="J47" s="29"/>
      <c r="K47" s="29"/>
      <c r="L47" s="29"/>
      <c r="M47" s="29"/>
    </row>
    <row r="48" spans="2:14" x14ac:dyDescent="0.3">
      <c r="I48" s="30"/>
      <c r="J48" s="29"/>
      <c r="K48" s="29"/>
      <c r="L48" s="29"/>
      <c r="M48" s="29"/>
    </row>
    <row r="49" spans="9:13" x14ac:dyDescent="0.3">
      <c r="I49" s="30"/>
      <c r="J49" s="29"/>
      <c r="K49" s="29"/>
      <c r="L49" s="29"/>
      <c r="M49" s="29"/>
    </row>
    <row r="50" spans="9:13" x14ac:dyDescent="0.3">
      <c r="I50" s="30"/>
      <c r="J50" s="29"/>
      <c r="K50" s="29"/>
      <c r="L50" s="29"/>
      <c r="M50" s="29"/>
    </row>
    <row r="51" spans="9:13" x14ac:dyDescent="0.3">
      <c r="I51" s="30"/>
      <c r="J51" s="29"/>
      <c r="K51" s="29"/>
      <c r="L51" s="29"/>
      <c r="M51" s="29"/>
    </row>
    <row r="52" spans="9:13" x14ac:dyDescent="0.3">
      <c r="I52" s="30"/>
      <c r="J52" s="29"/>
      <c r="K52" s="29"/>
      <c r="L52" s="29"/>
      <c r="M52" s="29"/>
    </row>
    <row r="53" spans="9:13" x14ac:dyDescent="0.3">
      <c r="I53" s="30"/>
      <c r="J53" s="29"/>
      <c r="K53" s="29"/>
      <c r="L53" s="29"/>
      <c r="M53" s="29"/>
    </row>
    <row r="54" spans="9:13" x14ac:dyDescent="0.3">
      <c r="I54" s="30"/>
      <c r="J54" s="29"/>
      <c r="K54" s="29"/>
      <c r="L54" s="29"/>
      <c r="M54" s="29"/>
    </row>
    <row r="55" spans="9:13" x14ac:dyDescent="0.3">
      <c r="I55" s="30"/>
      <c r="J55" s="29"/>
      <c r="K55" s="29"/>
      <c r="L55" s="29"/>
      <c r="M55" s="29"/>
    </row>
    <row r="56" spans="9:13" x14ac:dyDescent="0.3">
      <c r="I56" s="30"/>
      <c r="J56" s="29"/>
      <c r="K56" s="29"/>
      <c r="L56" s="29"/>
      <c r="M56" s="29"/>
    </row>
    <row r="57" spans="9:13" x14ac:dyDescent="0.3">
      <c r="I57" s="30"/>
      <c r="J57" s="29"/>
      <c r="K57" s="29"/>
      <c r="L57" s="29"/>
      <c r="M57" s="29"/>
    </row>
    <row r="58" spans="9:13" x14ac:dyDescent="0.3">
      <c r="I58" s="30"/>
      <c r="J58" s="29"/>
      <c r="K58" s="29"/>
      <c r="L58" s="29"/>
      <c r="M58" s="29"/>
    </row>
    <row r="59" spans="9:13" x14ac:dyDescent="0.3">
      <c r="I59" s="30"/>
      <c r="J59" s="29"/>
      <c r="K59" s="29"/>
      <c r="L59" s="29"/>
      <c r="M59" s="29"/>
    </row>
    <row r="60" spans="9:13" x14ac:dyDescent="0.3">
      <c r="I60" s="30"/>
      <c r="J60" s="29"/>
      <c r="K60" s="29"/>
      <c r="L60" s="29"/>
      <c r="M60" s="29"/>
    </row>
    <row r="61" spans="9:13" x14ac:dyDescent="0.3">
      <c r="I61" s="30"/>
      <c r="J61" s="36"/>
      <c r="K61" s="29"/>
      <c r="L61" s="29"/>
      <c r="M61" s="29"/>
    </row>
    <row r="62" spans="9:13" x14ac:dyDescent="0.3">
      <c r="J62" s="37"/>
      <c r="K62" s="37"/>
      <c r="L62" s="37"/>
      <c r="M62" s="37"/>
    </row>
    <row r="63" spans="9:13" x14ac:dyDescent="0.3">
      <c r="J63" s="37"/>
      <c r="K63" s="37"/>
      <c r="L63" s="37"/>
      <c r="M63" s="37"/>
    </row>
    <row r="64" spans="9:13" x14ac:dyDescent="0.3">
      <c r="J64" s="37"/>
      <c r="K64" s="37"/>
      <c r="L64" s="37"/>
      <c r="M64" s="37"/>
    </row>
    <row r="65" spans="10:13" x14ac:dyDescent="0.3">
      <c r="J65" s="37"/>
      <c r="K65" s="37"/>
      <c r="L65" s="37"/>
      <c r="M65" s="37"/>
    </row>
    <row r="66" spans="10:13" x14ac:dyDescent="0.3">
      <c r="J66" s="37"/>
      <c r="K66" s="37"/>
      <c r="L66" s="37"/>
      <c r="M66" s="37"/>
    </row>
    <row r="67" spans="10:13" x14ac:dyDescent="0.3">
      <c r="J67" s="37"/>
      <c r="K67" s="37"/>
      <c r="L67" s="37"/>
      <c r="M67" s="37"/>
    </row>
    <row r="68" spans="10:13" x14ac:dyDescent="0.3">
      <c r="J68" s="37"/>
      <c r="K68" s="37"/>
      <c r="L68" s="37"/>
      <c r="M68" s="37"/>
    </row>
    <row r="69" spans="10:13" x14ac:dyDescent="0.3">
      <c r="J69" s="37"/>
      <c r="K69" s="37"/>
      <c r="L69" s="37"/>
      <c r="M69" s="37"/>
    </row>
    <row r="70" spans="10:13" x14ac:dyDescent="0.3">
      <c r="J70" s="37"/>
      <c r="K70" s="37"/>
      <c r="L70" s="37"/>
      <c r="M70" s="37"/>
    </row>
    <row r="71" spans="10:13" x14ac:dyDescent="0.3">
      <c r="J71" s="37"/>
      <c r="K71" s="37"/>
      <c r="L71" s="37"/>
      <c r="M71" s="37"/>
    </row>
    <row r="72" spans="10:13" x14ac:dyDescent="0.3">
      <c r="J72" s="37"/>
      <c r="K72" s="37"/>
      <c r="L72" s="37"/>
      <c r="M72" s="37"/>
    </row>
    <row r="73" spans="10:13" x14ac:dyDescent="0.3">
      <c r="J73" s="37"/>
      <c r="K73" s="37"/>
      <c r="L73" s="37"/>
      <c r="M73" s="37"/>
    </row>
    <row r="74" spans="10:13" x14ac:dyDescent="0.3">
      <c r="J74" s="37"/>
      <c r="K74" s="37"/>
      <c r="L74" s="37"/>
      <c r="M74" s="37"/>
    </row>
    <row r="75" spans="10:13" x14ac:dyDescent="0.3">
      <c r="J75" s="37"/>
      <c r="K75" s="37"/>
      <c r="L75" s="37"/>
      <c r="M75" s="37"/>
    </row>
    <row r="76" spans="10:13" x14ac:dyDescent="0.3">
      <c r="J76" s="37"/>
      <c r="K76" s="37"/>
      <c r="L76" s="37"/>
      <c r="M76" s="37"/>
    </row>
    <row r="77" spans="10:13" x14ac:dyDescent="0.3">
      <c r="J77" s="37"/>
      <c r="K77" s="37"/>
      <c r="L77" s="37"/>
      <c r="M77" s="37"/>
    </row>
    <row r="78" spans="10:13" x14ac:dyDescent="0.3">
      <c r="J78" s="37"/>
      <c r="K78" s="37"/>
      <c r="L78" s="37"/>
      <c r="M78" s="37"/>
    </row>
    <row r="79" spans="10:13" x14ac:dyDescent="0.3">
      <c r="J79" s="37"/>
      <c r="K79" s="37"/>
      <c r="L79" s="37"/>
      <c r="M79" s="37"/>
    </row>
    <row r="80" spans="10:13" x14ac:dyDescent="0.3">
      <c r="J80" s="37"/>
      <c r="K80" s="37"/>
      <c r="L80" s="37"/>
      <c r="M80" s="37"/>
    </row>
    <row r="81" spans="10:13" x14ac:dyDescent="0.3">
      <c r="J81" s="37"/>
      <c r="K81" s="37"/>
      <c r="L81" s="37"/>
      <c r="M81" s="37"/>
    </row>
    <row r="82" spans="10:13" x14ac:dyDescent="0.3">
      <c r="J82" s="37"/>
      <c r="K82" s="37"/>
      <c r="L82" s="37"/>
      <c r="M82" s="37"/>
    </row>
    <row r="83" spans="10:13" x14ac:dyDescent="0.3">
      <c r="J83" s="37"/>
      <c r="K83" s="37"/>
      <c r="L83" s="37"/>
      <c r="M83" s="37"/>
    </row>
    <row r="84" spans="10:13" x14ac:dyDescent="0.3">
      <c r="J84" s="37"/>
      <c r="K84" s="37"/>
      <c r="L84" s="37"/>
      <c r="M84" s="37"/>
    </row>
    <row r="85" spans="10:13" x14ac:dyDescent="0.3">
      <c r="J85" s="37"/>
      <c r="K85" s="37"/>
      <c r="L85" s="37"/>
      <c r="M85" s="37"/>
    </row>
    <row r="86" spans="10:13" x14ac:dyDescent="0.3">
      <c r="J86" s="37"/>
      <c r="K86" s="37"/>
      <c r="L86" s="37"/>
      <c r="M86" s="37"/>
    </row>
    <row r="87" spans="10:13" x14ac:dyDescent="0.3">
      <c r="J87" s="37"/>
      <c r="K87" s="37"/>
      <c r="L87" s="37"/>
      <c r="M87" s="37"/>
    </row>
    <row r="88" spans="10:13" x14ac:dyDescent="0.3">
      <c r="J88" s="37"/>
      <c r="K88" s="37"/>
      <c r="L88" s="37"/>
      <c r="M88" s="37"/>
    </row>
    <row r="89" spans="10:13" x14ac:dyDescent="0.3">
      <c r="J89" s="37"/>
      <c r="K89" s="37"/>
      <c r="L89" s="37"/>
      <c r="M89" s="37"/>
    </row>
  </sheetData>
  <mergeCells count="1">
    <mergeCell ref="G1:H1"/>
  </mergeCells>
  <phoneticPr fontId="2" type="noConversion"/>
  <printOptions headings="1" gridLines="1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205CD-75DA-D446-8F04-BAE5548C7F42}">
  <sheetPr>
    <pageSetUpPr fitToPage="1"/>
  </sheetPr>
  <dimension ref="B1:O38"/>
  <sheetViews>
    <sheetView zoomScaleNormal="100" workbookViewId="0">
      <selection activeCell="G1" sqref="G1:H1"/>
    </sheetView>
  </sheetViews>
  <sheetFormatPr defaultColWidth="9.140625" defaultRowHeight="16.5" x14ac:dyDescent="0.3"/>
  <cols>
    <col min="1" max="1" width="9.140625" style="20"/>
    <col min="2" max="2" width="33.140625" style="20" bestFit="1" customWidth="1"/>
    <col min="3" max="3" width="15.7109375" style="20" customWidth="1"/>
    <col min="4" max="4" width="19.85546875" style="20" customWidth="1"/>
    <col min="5" max="5" width="12.7109375" style="20" customWidth="1"/>
    <col min="6" max="6" width="15.7109375" style="20" customWidth="1"/>
    <col min="7" max="7" width="11.42578125" style="20" customWidth="1"/>
    <col min="8" max="8" width="13.85546875" style="20" bestFit="1" customWidth="1"/>
    <col min="9" max="13" width="9.140625" style="20"/>
    <col min="14" max="14" width="9.140625" style="20" customWidth="1"/>
    <col min="15" max="16384" width="9.140625" style="20"/>
  </cols>
  <sheetData>
    <row r="1" spans="2:15" x14ac:dyDescent="0.3">
      <c r="B1" s="21"/>
      <c r="F1" s="31" t="s">
        <v>52</v>
      </c>
      <c r="G1" s="153"/>
      <c r="H1" s="153"/>
      <c r="I1" s="52" t="s">
        <v>2</v>
      </c>
      <c r="J1" s="55"/>
    </row>
    <row r="2" spans="2:15" ht="18.75" x14ac:dyDescent="0.3">
      <c r="B2" s="27" t="s">
        <v>4</v>
      </c>
    </row>
    <row r="3" spans="2:15" ht="17.25" thickBot="1" x14ac:dyDescent="0.35"/>
    <row r="4" spans="2:15" ht="18" thickTop="1" thickBot="1" x14ac:dyDescent="0.35">
      <c r="B4" s="98" t="s">
        <v>53</v>
      </c>
      <c r="C4" s="99">
        <v>1.4999999999999999E-2</v>
      </c>
      <c r="D4" s="28"/>
      <c r="E4" s="29"/>
      <c r="F4" s="21" t="s">
        <v>66</v>
      </c>
      <c r="H4" s="81">
        <f>SUM(C14:C38)</f>
        <v>136234.12000000002</v>
      </c>
    </row>
    <row r="5" spans="2:15" ht="17.25" thickTop="1" x14ac:dyDescent="0.3">
      <c r="B5" s="100" t="s">
        <v>64</v>
      </c>
      <c r="C5" s="101">
        <v>96800.78</v>
      </c>
      <c r="D5" s="29"/>
    </row>
    <row r="6" spans="2:15" ht="33.75" thickBot="1" x14ac:dyDescent="0.35">
      <c r="B6" s="103" t="s">
        <v>62</v>
      </c>
      <c r="C6" s="101">
        <v>4671.95</v>
      </c>
    </row>
    <row r="7" spans="2:15" ht="33" customHeight="1" x14ac:dyDescent="0.3">
      <c r="B7" s="147" t="s">
        <v>67</v>
      </c>
      <c r="C7" s="104">
        <v>3.5000000000000003E-2</v>
      </c>
    </row>
    <row r="8" spans="2:15" ht="33" customHeight="1" thickBot="1" x14ac:dyDescent="0.35">
      <c r="B8" s="148" t="s">
        <v>68</v>
      </c>
      <c r="C8" s="102">
        <v>5643.72</v>
      </c>
    </row>
    <row r="9" spans="2:15" ht="17.25" thickBot="1" x14ac:dyDescent="0.35">
      <c r="F9" s="31"/>
    </row>
    <row r="10" spans="2:15" ht="17.25" thickTop="1" x14ac:dyDescent="0.3">
      <c r="B10" s="68"/>
      <c r="C10" s="69"/>
      <c r="D10" s="145" t="s">
        <v>56</v>
      </c>
      <c r="E10" s="145" t="s">
        <v>56</v>
      </c>
      <c r="F10" s="70" t="s">
        <v>57</v>
      </c>
    </row>
    <row r="11" spans="2:15" x14ac:dyDescent="0.3">
      <c r="B11" s="71" t="s">
        <v>54</v>
      </c>
      <c r="C11" s="32" t="s">
        <v>45</v>
      </c>
      <c r="D11" s="135" t="s">
        <v>55</v>
      </c>
      <c r="E11" s="32" t="s">
        <v>57</v>
      </c>
      <c r="F11" s="72" t="s">
        <v>61</v>
      </c>
    </row>
    <row r="12" spans="2:15" ht="17.25" thickBot="1" x14ac:dyDescent="0.35">
      <c r="B12" s="144" t="s">
        <v>65</v>
      </c>
      <c r="C12" s="73" t="s">
        <v>1</v>
      </c>
      <c r="D12" s="73" t="s">
        <v>1</v>
      </c>
      <c r="E12" s="73" t="s">
        <v>1</v>
      </c>
      <c r="F12" s="74" t="s">
        <v>1</v>
      </c>
    </row>
    <row r="13" spans="2:15" s="33" customFormat="1" ht="21" customHeight="1" thickTop="1" x14ac:dyDescent="0.3">
      <c r="B13" s="61">
        <v>0</v>
      </c>
      <c r="C13" s="62"/>
      <c r="D13" s="63"/>
      <c r="E13" s="64"/>
      <c r="F13" s="65">
        <f>C5</f>
        <v>96800.78</v>
      </c>
      <c r="H13" s="113" t="s">
        <v>12</v>
      </c>
      <c r="I13" s="114"/>
      <c r="J13" s="114"/>
      <c r="K13" s="114"/>
      <c r="L13" s="114"/>
      <c r="M13" s="114"/>
      <c r="N13" s="114"/>
      <c r="O13" s="115"/>
    </row>
    <row r="14" spans="2:15" s="33" customFormat="1" ht="21" customHeight="1" x14ac:dyDescent="0.3">
      <c r="B14" s="66">
        <f>B13+1</f>
        <v>1</v>
      </c>
      <c r="C14" s="76">
        <f>$C$6</f>
        <v>4671.95</v>
      </c>
      <c r="D14" s="76">
        <f>ROUND(F13*$C$4,2)</f>
        <v>1452.01</v>
      </c>
      <c r="E14" s="76">
        <f>C14-D14</f>
        <v>3219.9399999999996</v>
      </c>
      <c r="F14" s="77">
        <f>F13-E14</f>
        <v>93580.84</v>
      </c>
      <c r="H14" s="116" t="s">
        <v>7</v>
      </c>
      <c r="I14" s="117"/>
      <c r="J14" s="117"/>
      <c r="K14" s="117"/>
      <c r="L14" s="117"/>
      <c r="M14" s="117"/>
      <c r="N14" s="117"/>
      <c r="O14" s="118"/>
    </row>
    <row r="15" spans="2:15" s="33" customFormat="1" ht="21" customHeight="1" x14ac:dyDescent="0.3">
      <c r="B15" s="66">
        <f t="shared" ref="B15:B38" si="0">B14+1</f>
        <v>2</v>
      </c>
      <c r="C15" s="76">
        <f t="shared" ref="C15:C18" si="1">$C$6</f>
        <v>4671.95</v>
      </c>
      <c r="D15" s="76">
        <f t="shared" ref="D15:D18" si="2">ROUND(F14*$C$4,2)</f>
        <v>1403.71</v>
      </c>
      <c r="E15" s="76">
        <f t="shared" ref="E15:E38" si="3">C15-D15</f>
        <v>3268.24</v>
      </c>
      <c r="F15" s="77">
        <f t="shared" ref="F15:F37" si="4">F14-E15</f>
        <v>90312.599999999991</v>
      </c>
      <c r="H15" s="116" t="s">
        <v>24</v>
      </c>
      <c r="I15" s="117"/>
      <c r="J15" s="117"/>
      <c r="K15" s="117"/>
      <c r="L15" s="117"/>
      <c r="M15" s="117"/>
      <c r="N15" s="117"/>
      <c r="O15" s="118"/>
    </row>
    <row r="16" spans="2:15" s="33" customFormat="1" ht="21" customHeight="1" x14ac:dyDescent="0.2">
      <c r="B16" s="66">
        <f t="shared" si="0"/>
        <v>3</v>
      </c>
      <c r="C16" s="76">
        <f t="shared" si="1"/>
        <v>4671.95</v>
      </c>
      <c r="D16" s="76">
        <f t="shared" si="2"/>
        <v>1354.69</v>
      </c>
      <c r="E16" s="76">
        <f t="shared" si="3"/>
        <v>3317.2599999999998</v>
      </c>
      <c r="F16" s="77">
        <f t="shared" si="4"/>
        <v>86995.34</v>
      </c>
      <c r="H16" s="119" t="s">
        <v>9</v>
      </c>
      <c r="I16" s="117"/>
      <c r="J16" s="117"/>
      <c r="K16" s="117"/>
      <c r="L16" s="117"/>
      <c r="M16" s="117"/>
      <c r="N16" s="117"/>
      <c r="O16" s="118"/>
    </row>
    <row r="17" spans="2:15" s="33" customFormat="1" ht="21" customHeight="1" x14ac:dyDescent="0.2">
      <c r="B17" s="66">
        <f t="shared" si="0"/>
        <v>4</v>
      </c>
      <c r="C17" s="76">
        <f t="shared" si="1"/>
        <v>4671.95</v>
      </c>
      <c r="D17" s="76">
        <f t="shared" si="2"/>
        <v>1304.93</v>
      </c>
      <c r="E17" s="76">
        <f t="shared" si="3"/>
        <v>3367.0199999999995</v>
      </c>
      <c r="F17" s="77">
        <f t="shared" si="4"/>
        <v>83628.319999999992</v>
      </c>
      <c r="H17" s="119" t="s">
        <v>10</v>
      </c>
      <c r="I17" s="117"/>
      <c r="J17" s="117"/>
      <c r="K17" s="117"/>
      <c r="L17" s="117"/>
      <c r="M17" s="117"/>
      <c r="N17" s="117"/>
      <c r="O17" s="118"/>
    </row>
    <row r="18" spans="2:15" s="33" customFormat="1" ht="21" customHeight="1" thickBot="1" x14ac:dyDescent="0.25">
      <c r="B18" s="66">
        <f t="shared" si="0"/>
        <v>5</v>
      </c>
      <c r="C18" s="76">
        <f t="shared" si="1"/>
        <v>4671.95</v>
      </c>
      <c r="D18" s="76">
        <f t="shared" si="2"/>
        <v>1254.42</v>
      </c>
      <c r="E18" s="76">
        <f t="shared" si="3"/>
        <v>3417.5299999999997</v>
      </c>
      <c r="F18" s="77">
        <f t="shared" si="4"/>
        <v>80210.789999999994</v>
      </c>
      <c r="H18" s="119" t="s">
        <v>8</v>
      </c>
      <c r="I18" s="117"/>
      <c r="J18" s="117"/>
      <c r="K18" s="117"/>
      <c r="L18" s="117"/>
      <c r="M18" s="117"/>
      <c r="N18" s="117"/>
      <c r="O18" s="118"/>
    </row>
    <row r="19" spans="2:15" s="33" customFormat="1" ht="21" customHeight="1" x14ac:dyDescent="0.2">
      <c r="B19" s="105">
        <f t="shared" si="0"/>
        <v>6</v>
      </c>
      <c r="C19" s="106">
        <f>$C$8</f>
        <v>5643.72</v>
      </c>
      <c r="D19" s="106">
        <f>ROUND(F18*$C$7,2)</f>
        <v>2807.38</v>
      </c>
      <c r="E19" s="106">
        <f t="shared" si="3"/>
        <v>2836.34</v>
      </c>
      <c r="F19" s="107">
        <f t="shared" si="4"/>
        <v>77374.45</v>
      </c>
      <c r="H19" s="119"/>
      <c r="I19" s="117"/>
      <c r="J19" s="117"/>
      <c r="K19" s="117"/>
      <c r="L19" s="117"/>
      <c r="M19" s="117"/>
      <c r="N19" s="117"/>
      <c r="O19" s="118"/>
    </row>
    <row r="20" spans="2:15" s="33" customFormat="1" ht="21" customHeight="1" x14ac:dyDescent="0.2">
      <c r="B20" s="108">
        <f t="shared" si="0"/>
        <v>7</v>
      </c>
      <c r="C20" s="84">
        <f t="shared" ref="C20:C37" si="5">$C$8</f>
        <v>5643.72</v>
      </c>
      <c r="D20" s="84">
        <f t="shared" ref="D20:D38" si="6">ROUND(F19*$C$7,2)</f>
        <v>2708.11</v>
      </c>
      <c r="E20" s="84">
        <f t="shared" si="3"/>
        <v>2935.61</v>
      </c>
      <c r="F20" s="109">
        <f t="shared" si="4"/>
        <v>74438.84</v>
      </c>
      <c r="H20" s="119" t="s">
        <v>25</v>
      </c>
      <c r="I20" s="117"/>
      <c r="J20" s="117"/>
      <c r="K20" s="117"/>
      <c r="L20" s="117"/>
      <c r="M20" s="117"/>
      <c r="N20" s="117"/>
      <c r="O20" s="118"/>
    </row>
    <row r="21" spans="2:15" s="33" customFormat="1" ht="21" customHeight="1" x14ac:dyDescent="0.2">
      <c r="B21" s="108">
        <f t="shared" si="0"/>
        <v>8</v>
      </c>
      <c r="C21" s="84">
        <f t="shared" si="5"/>
        <v>5643.72</v>
      </c>
      <c r="D21" s="84">
        <f t="shared" si="6"/>
        <v>2605.36</v>
      </c>
      <c r="E21" s="84">
        <f t="shared" si="3"/>
        <v>3038.36</v>
      </c>
      <c r="F21" s="109">
        <f t="shared" si="4"/>
        <v>71400.479999999996</v>
      </c>
      <c r="H21" s="119" t="s">
        <v>13</v>
      </c>
      <c r="I21" s="117"/>
      <c r="J21" s="117"/>
      <c r="K21" s="117"/>
      <c r="L21" s="117"/>
      <c r="M21" s="117"/>
      <c r="N21" s="117"/>
      <c r="O21" s="118"/>
    </row>
    <row r="22" spans="2:15" s="33" customFormat="1" ht="21" customHeight="1" x14ac:dyDescent="0.2">
      <c r="B22" s="108">
        <f t="shared" si="0"/>
        <v>9</v>
      </c>
      <c r="C22" s="84">
        <f t="shared" si="5"/>
        <v>5643.72</v>
      </c>
      <c r="D22" s="84">
        <f t="shared" si="6"/>
        <v>2499.02</v>
      </c>
      <c r="E22" s="84">
        <f t="shared" si="3"/>
        <v>3144.7000000000003</v>
      </c>
      <c r="F22" s="109">
        <f t="shared" si="4"/>
        <v>68255.78</v>
      </c>
      <c r="H22" s="119" t="s">
        <v>14</v>
      </c>
      <c r="I22" s="117"/>
      <c r="J22" s="117"/>
      <c r="K22" s="117"/>
      <c r="L22" s="117"/>
      <c r="M22" s="117"/>
      <c r="N22" s="117"/>
      <c r="O22" s="118"/>
    </row>
    <row r="23" spans="2:15" s="33" customFormat="1" ht="21" customHeight="1" x14ac:dyDescent="0.2">
      <c r="B23" s="108">
        <f t="shared" si="0"/>
        <v>10</v>
      </c>
      <c r="C23" s="84">
        <f t="shared" si="5"/>
        <v>5643.72</v>
      </c>
      <c r="D23" s="84">
        <f t="shared" si="6"/>
        <v>2388.9499999999998</v>
      </c>
      <c r="E23" s="84">
        <f t="shared" si="3"/>
        <v>3254.7700000000004</v>
      </c>
      <c r="F23" s="109">
        <f t="shared" si="4"/>
        <v>65001.009999999995</v>
      </c>
      <c r="H23" s="119" t="s">
        <v>11</v>
      </c>
      <c r="I23" s="117"/>
      <c r="J23" s="117"/>
      <c r="K23" s="117"/>
      <c r="L23" s="117"/>
      <c r="M23" s="117"/>
      <c r="N23" s="117"/>
      <c r="O23" s="118"/>
    </row>
    <row r="24" spans="2:15" s="33" customFormat="1" ht="21" customHeight="1" x14ac:dyDescent="0.2">
      <c r="B24" s="108">
        <f t="shared" si="0"/>
        <v>11</v>
      </c>
      <c r="C24" s="84">
        <f t="shared" si="5"/>
        <v>5643.72</v>
      </c>
      <c r="D24" s="84">
        <f t="shared" si="6"/>
        <v>2275.04</v>
      </c>
      <c r="E24" s="84">
        <f t="shared" si="3"/>
        <v>3368.6800000000003</v>
      </c>
      <c r="F24" s="109">
        <f t="shared" si="4"/>
        <v>61632.329999999994</v>
      </c>
      <c r="H24" s="119" t="s">
        <v>15</v>
      </c>
      <c r="I24" s="117"/>
      <c r="J24" s="117"/>
      <c r="K24" s="117"/>
      <c r="L24" s="117"/>
      <c r="M24" s="117"/>
      <c r="N24" s="117"/>
      <c r="O24" s="118"/>
    </row>
    <row r="25" spans="2:15" s="33" customFormat="1" ht="21" customHeight="1" x14ac:dyDescent="0.2">
      <c r="B25" s="108">
        <f t="shared" si="0"/>
        <v>12</v>
      </c>
      <c r="C25" s="84">
        <f t="shared" si="5"/>
        <v>5643.72</v>
      </c>
      <c r="D25" s="84">
        <f t="shared" si="6"/>
        <v>2157.13</v>
      </c>
      <c r="E25" s="84">
        <f t="shared" si="3"/>
        <v>3486.59</v>
      </c>
      <c r="F25" s="109">
        <f t="shared" si="4"/>
        <v>58145.739999999991</v>
      </c>
      <c r="H25" s="119"/>
      <c r="I25" s="117"/>
      <c r="J25" s="117"/>
      <c r="K25" s="117"/>
      <c r="L25" s="117"/>
      <c r="M25" s="117"/>
      <c r="N25" s="117"/>
      <c r="O25" s="118"/>
    </row>
    <row r="26" spans="2:15" s="33" customFormat="1" ht="21" customHeight="1" x14ac:dyDescent="0.2">
      <c r="B26" s="108">
        <f t="shared" si="0"/>
        <v>13</v>
      </c>
      <c r="C26" s="84">
        <f t="shared" si="5"/>
        <v>5643.72</v>
      </c>
      <c r="D26" s="84">
        <f t="shared" si="6"/>
        <v>2035.1</v>
      </c>
      <c r="E26" s="84">
        <f t="shared" si="3"/>
        <v>3608.6200000000003</v>
      </c>
      <c r="F26" s="109">
        <f t="shared" si="4"/>
        <v>54537.119999999988</v>
      </c>
      <c r="H26" s="119" t="s">
        <v>16</v>
      </c>
      <c r="I26" s="117"/>
      <c r="J26" s="117"/>
      <c r="K26" s="117"/>
      <c r="L26" s="117"/>
      <c r="M26" s="117"/>
      <c r="N26" s="117"/>
      <c r="O26" s="118"/>
    </row>
    <row r="27" spans="2:15" s="33" customFormat="1" ht="21" customHeight="1" x14ac:dyDescent="0.2">
      <c r="B27" s="108">
        <f t="shared" si="0"/>
        <v>14</v>
      </c>
      <c r="C27" s="84">
        <f t="shared" si="5"/>
        <v>5643.72</v>
      </c>
      <c r="D27" s="84">
        <f t="shared" si="6"/>
        <v>1908.8</v>
      </c>
      <c r="E27" s="84">
        <f t="shared" si="3"/>
        <v>3734.92</v>
      </c>
      <c r="F27" s="109">
        <f t="shared" si="4"/>
        <v>50802.19999999999</v>
      </c>
      <c r="H27" s="120" t="s">
        <v>17</v>
      </c>
      <c r="I27" s="121"/>
      <c r="J27" s="121"/>
      <c r="K27" s="121"/>
      <c r="L27" s="121"/>
      <c r="M27" s="121"/>
      <c r="N27" s="121"/>
      <c r="O27" s="122"/>
    </row>
    <row r="28" spans="2:15" s="33" customFormat="1" ht="21" customHeight="1" x14ac:dyDescent="0.2">
      <c r="B28" s="108">
        <f t="shared" si="0"/>
        <v>15</v>
      </c>
      <c r="C28" s="84">
        <f t="shared" si="5"/>
        <v>5643.72</v>
      </c>
      <c r="D28" s="84">
        <f t="shared" si="6"/>
        <v>1778.08</v>
      </c>
      <c r="E28" s="84">
        <f t="shared" si="3"/>
        <v>3865.6400000000003</v>
      </c>
      <c r="F28" s="109">
        <f t="shared" si="4"/>
        <v>46936.55999999999</v>
      </c>
    </row>
    <row r="29" spans="2:15" s="33" customFormat="1" ht="21" customHeight="1" x14ac:dyDescent="0.2">
      <c r="B29" s="108">
        <f t="shared" si="0"/>
        <v>16</v>
      </c>
      <c r="C29" s="84">
        <f t="shared" si="5"/>
        <v>5643.72</v>
      </c>
      <c r="D29" s="84">
        <f t="shared" si="6"/>
        <v>1642.78</v>
      </c>
      <c r="E29" s="84">
        <f t="shared" si="3"/>
        <v>4000.9400000000005</v>
      </c>
      <c r="F29" s="109">
        <f t="shared" si="4"/>
        <v>42935.619999999988</v>
      </c>
    </row>
    <row r="30" spans="2:15" s="33" customFormat="1" ht="21" customHeight="1" x14ac:dyDescent="0.2">
      <c r="B30" s="108">
        <f t="shared" si="0"/>
        <v>17</v>
      </c>
      <c r="C30" s="84">
        <f t="shared" si="5"/>
        <v>5643.72</v>
      </c>
      <c r="D30" s="84">
        <f t="shared" si="6"/>
        <v>1502.75</v>
      </c>
      <c r="E30" s="84">
        <f t="shared" si="3"/>
        <v>4140.97</v>
      </c>
      <c r="F30" s="109">
        <f t="shared" si="4"/>
        <v>38794.649999999987</v>
      </c>
    </row>
    <row r="31" spans="2:15" s="33" customFormat="1" ht="21" customHeight="1" x14ac:dyDescent="0.2">
      <c r="B31" s="108">
        <f t="shared" si="0"/>
        <v>18</v>
      </c>
      <c r="C31" s="84">
        <f t="shared" si="5"/>
        <v>5643.72</v>
      </c>
      <c r="D31" s="84">
        <f t="shared" si="6"/>
        <v>1357.81</v>
      </c>
      <c r="E31" s="84">
        <f t="shared" si="3"/>
        <v>4285.91</v>
      </c>
      <c r="F31" s="109">
        <f t="shared" si="4"/>
        <v>34508.739999999991</v>
      </c>
    </row>
    <row r="32" spans="2:15" s="33" customFormat="1" ht="21" customHeight="1" x14ac:dyDescent="0.2">
      <c r="B32" s="108">
        <f t="shared" si="0"/>
        <v>19</v>
      </c>
      <c r="C32" s="84">
        <f t="shared" si="5"/>
        <v>5643.72</v>
      </c>
      <c r="D32" s="84">
        <f t="shared" si="6"/>
        <v>1207.81</v>
      </c>
      <c r="E32" s="84">
        <f t="shared" si="3"/>
        <v>4435.91</v>
      </c>
      <c r="F32" s="109">
        <f t="shared" si="4"/>
        <v>30072.829999999991</v>
      </c>
    </row>
    <row r="33" spans="2:14" s="33" customFormat="1" ht="21" customHeight="1" x14ac:dyDescent="0.2">
      <c r="B33" s="108">
        <f t="shared" si="0"/>
        <v>20</v>
      </c>
      <c r="C33" s="84">
        <f t="shared" si="5"/>
        <v>5643.72</v>
      </c>
      <c r="D33" s="84">
        <f t="shared" si="6"/>
        <v>1052.55</v>
      </c>
      <c r="E33" s="84">
        <f t="shared" si="3"/>
        <v>4591.17</v>
      </c>
      <c r="F33" s="109">
        <f t="shared" si="4"/>
        <v>25481.659999999989</v>
      </c>
    </row>
    <row r="34" spans="2:14" ht="21" customHeight="1" x14ac:dyDescent="0.3">
      <c r="B34" s="108">
        <f t="shared" si="0"/>
        <v>21</v>
      </c>
      <c r="C34" s="84">
        <f t="shared" si="5"/>
        <v>5643.72</v>
      </c>
      <c r="D34" s="84">
        <f t="shared" si="6"/>
        <v>891.86</v>
      </c>
      <c r="E34" s="84">
        <f t="shared" si="3"/>
        <v>4751.8600000000006</v>
      </c>
      <c r="F34" s="109">
        <f t="shared" si="4"/>
        <v>20729.799999999988</v>
      </c>
      <c r="H34" s="33"/>
      <c r="I34" s="33"/>
      <c r="J34" s="33"/>
      <c r="K34" s="33"/>
      <c r="L34" s="33"/>
      <c r="M34" s="33"/>
      <c r="N34" s="33"/>
    </row>
    <row r="35" spans="2:14" ht="21" customHeight="1" x14ac:dyDescent="0.3">
      <c r="B35" s="108">
        <f t="shared" si="0"/>
        <v>22</v>
      </c>
      <c r="C35" s="84">
        <f t="shared" si="5"/>
        <v>5643.72</v>
      </c>
      <c r="D35" s="84">
        <f t="shared" si="6"/>
        <v>725.54</v>
      </c>
      <c r="E35" s="84">
        <f t="shared" si="3"/>
        <v>4918.18</v>
      </c>
      <c r="F35" s="109">
        <f t="shared" si="4"/>
        <v>15811.619999999988</v>
      </c>
    </row>
    <row r="36" spans="2:14" ht="21" customHeight="1" x14ac:dyDescent="0.3">
      <c r="B36" s="108">
        <f t="shared" si="0"/>
        <v>23</v>
      </c>
      <c r="C36" s="84">
        <f t="shared" si="5"/>
        <v>5643.72</v>
      </c>
      <c r="D36" s="84">
        <f t="shared" si="6"/>
        <v>553.41</v>
      </c>
      <c r="E36" s="84">
        <f t="shared" si="3"/>
        <v>5090.3100000000004</v>
      </c>
      <c r="F36" s="109">
        <f t="shared" si="4"/>
        <v>10721.309999999987</v>
      </c>
    </row>
    <row r="37" spans="2:14" ht="21" customHeight="1" x14ac:dyDescent="0.3">
      <c r="B37" s="108">
        <f t="shared" si="0"/>
        <v>24</v>
      </c>
      <c r="C37" s="84">
        <f t="shared" si="5"/>
        <v>5643.72</v>
      </c>
      <c r="D37" s="84">
        <f t="shared" si="6"/>
        <v>375.25</v>
      </c>
      <c r="E37" s="84">
        <f t="shared" si="3"/>
        <v>5268.47</v>
      </c>
      <c r="F37" s="109">
        <f t="shared" si="4"/>
        <v>5452.8399999999865</v>
      </c>
    </row>
    <row r="38" spans="2:14" ht="21" customHeight="1" thickBot="1" x14ac:dyDescent="0.35">
      <c r="B38" s="110">
        <f t="shared" si="0"/>
        <v>25</v>
      </c>
      <c r="C38" s="111">
        <v>5643.69</v>
      </c>
      <c r="D38" s="111">
        <f t="shared" si="6"/>
        <v>190.85</v>
      </c>
      <c r="E38" s="111">
        <f t="shared" si="3"/>
        <v>5452.8399999999992</v>
      </c>
      <c r="F38" s="112">
        <f>F37-E38</f>
        <v>-1.2732925824820995E-11</v>
      </c>
    </row>
  </sheetData>
  <mergeCells count="1">
    <mergeCell ref="G1:H1"/>
  </mergeCells>
  <printOptions headings="1" gridLines="1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F5226-5F47-474B-A33D-889E6A8CCA28}">
  <sheetPr>
    <pageSetUpPr fitToPage="1"/>
  </sheetPr>
  <dimension ref="B1:M96"/>
  <sheetViews>
    <sheetView zoomScaleNormal="100" workbookViewId="0">
      <selection activeCell="G1" sqref="G1:H1"/>
    </sheetView>
  </sheetViews>
  <sheetFormatPr defaultColWidth="9.140625" defaultRowHeight="16.5" x14ac:dyDescent="0.3"/>
  <cols>
    <col min="1" max="1" width="9.140625" style="20"/>
    <col min="2" max="2" width="20.7109375" style="20" customWidth="1"/>
    <col min="3" max="3" width="15.7109375" style="20" customWidth="1"/>
    <col min="4" max="4" width="19.85546875" style="20" customWidth="1"/>
    <col min="5" max="5" width="12.7109375" style="20" customWidth="1"/>
    <col min="6" max="6" width="15.7109375" style="20" customWidth="1"/>
    <col min="7" max="7" width="11.28515625" style="20" bestFit="1" customWidth="1"/>
    <col min="8" max="8" width="21.28515625" style="20" bestFit="1" customWidth="1"/>
    <col min="9" max="10" width="15.7109375" style="20" customWidth="1"/>
    <col min="11" max="11" width="15" style="136" customWidth="1"/>
    <col min="12" max="12" width="15.7109375" style="20" customWidth="1"/>
    <col min="13" max="13" width="11.85546875" style="20" bestFit="1" customWidth="1"/>
    <col min="14" max="16384" width="9.140625" style="20"/>
  </cols>
  <sheetData>
    <row r="1" spans="2:13" x14ac:dyDescent="0.3">
      <c r="B1" s="21"/>
      <c r="F1" s="31" t="s">
        <v>52</v>
      </c>
      <c r="G1" s="153"/>
      <c r="H1" s="153"/>
      <c r="I1" s="52" t="s">
        <v>2</v>
      </c>
      <c r="J1" s="54"/>
    </row>
    <row r="2" spans="2:13" ht="18.75" x14ac:dyDescent="0.3">
      <c r="B2" s="27" t="s">
        <v>4</v>
      </c>
      <c r="I2" s="21"/>
    </row>
    <row r="3" spans="2:13" ht="17.25" thickBot="1" x14ac:dyDescent="0.35"/>
    <row r="4" spans="2:13" ht="34.5" thickTop="1" thickBot="1" x14ac:dyDescent="0.35">
      <c r="B4" s="56" t="s">
        <v>53</v>
      </c>
      <c r="C4" s="57">
        <v>1.4999999999999999E-2</v>
      </c>
      <c r="D4" s="28"/>
      <c r="E4" s="29"/>
      <c r="H4" s="56" t="s">
        <v>53</v>
      </c>
      <c r="I4" s="57">
        <v>3.5000000000000003E-2</v>
      </c>
      <c r="J4" s="28"/>
      <c r="K4" s="143" t="s">
        <v>66</v>
      </c>
      <c r="L4" s="82">
        <f>SUM(C14:C18)+SUM(I14:I33)</f>
        <v>136234.12</v>
      </c>
    </row>
    <row r="5" spans="2:13" ht="17.25" thickTop="1" x14ac:dyDescent="0.3">
      <c r="B5" s="58" t="s">
        <v>63</v>
      </c>
      <c r="C5" s="59">
        <v>96800.78</v>
      </c>
      <c r="D5" s="29"/>
      <c r="H5" s="58" t="s">
        <v>63</v>
      </c>
      <c r="I5" s="59">
        <f>F18</f>
        <v>80210.789999999994</v>
      </c>
      <c r="J5" s="29"/>
    </row>
    <row r="6" spans="2:13" ht="50.25" thickBot="1" x14ac:dyDescent="0.35">
      <c r="B6" s="60" t="s">
        <v>62</v>
      </c>
      <c r="C6" s="75">
        <v>4671.95</v>
      </c>
      <c r="H6" s="60" t="s">
        <v>62</v>
      </c>
      <c r="I6" s="75">
        <v>5643.72</v>
      </c>
      <c r="M6" s="20" t="s">
        <v>5</v>
      </c>
    </row>
    <row r="7" spans="2:13" ht="17.25" thickTop="1" x14ac:dyDescent="0.3">
      <c r="C7" s="30"/>
      <c r="I7" s="30"/>
      <c r="M7" s="32"/>
    </row>
    <row r="8" spans="2:13" x14ac:dyDescent="0.3">
      <c r="M8" s="32"/>
    </row>
    <row r="9" spans="2:13" ht="17.25" thickBot="1" x14ac:dyDescent="0.35">
      <c r="F9" s="31"/>
      <c r="L9" s="31"/>
      <c r="M9" s="29"/>
    </row>
    <row r="10" spans="2:13" ht="17.25" thickTop="1" x14ac:dyDescent="0.3">
      <c r="B10" s="68"/>
      <c r="C10" s="69"/>
      <c r="D10" s="145" t="s">
        <v>56</v>
      </c>
      <c r="E10" s="145" t="s">
        <v>56</v>
      </c>
      <c r="F10" s="128" t="s">
        <v>57</v>
      </c>
      <c r="H10" s="68"/>
      <c r="I10" s="69"/>
      <c r="J10" s="145" t="s">
        <v>56</v>
      </c>
      <c r="K10" s="146" t="s">
        <v>56</v>
      </c>
      <c r="L10" s="128" t="s">
        <v>57</v>
      </c>
      <c r="M10" s="29"/>
    </row>
    <row r="11" spans="2:13" x14ac:dyDescent="0.3">
      <c r="B11" s="71" t="s">
        <v>54</v>
      </c>
      <c r="C11" s="32" t="s">
        <v>45</v>
      </c>
      <c r="D11" s="135" t="s">
        <v>55</v>
      </c>
      <c r="E11" s="32" t="s">
        <v>57</v>
      </c>
      <c r="F11" s="72" t="s">
        <v>61</v>
      </c>
      <c r="H11" s="71" t="s">
        <v>54</v>
      </c>
      <c r="I11" s="32" t="s">
        <v>45</v>
      </c>
      <c r="J11" s="135" t="s">
        <v>55</v>
      </c>
      <c r="K11" s="137" t="s">
        <v>57</v>
      </c>
      <c r="L11" s="72" t="s">
        <v>61</v>
      </c>
      <c r="M11" s="29"/>
    </row>
    <row r="12" spans="2:13" ht="17.25" thickBot="1" x14ac:dyDescent="0.35">
      <c r="B12" s="144" t="s">
        <v>65</v>
      </c>
      <c r="C12" s="73" t="s">
        <v>1</v>
      </c>
      <c r="D12" s="73" t="s">
        <v>1</v>
      </c>
      <c r="E12" s="73" t="s">
        <v>1</v>
      </c>
      <c r="F12" s="74" t="s">
        <v>1</v>
      </c>
      <c r="H12" s="144" t="s">
        <v>65</v>
      </c>
      <c r="I12" s="73" t="s">
        <v>1</v>
      </c>
      <c r="J12" s="73" t="s">
        <v>1</v>
      </c>
      <c r="K12" s="138" t="s">
        <v>1</v>
      </c>
      <c r="L12" s="74" t="s">
        <v>1</v>
      </c>
      <c r="M12" s="29"/>
    </row>
    <row r="13" spans="2:13" s="33" customFormat="1" ht="21" customHeight="1" thickTop="1" x14ac:dyDescent="0.2">
      <c r="B13" s="61">
        <v>0</v>
      </c>
      <c r="C13" s="62"/>
      <c r="D13" s="63"/>
      <c r="E13" s="64"/>
      <c r="F13" s="65">
        <f>C5</f>
        <v>96800.78</v>
      </c>
      <c r="H13" s="61">
        <v>5</v>
      </c>
      <c r="I13" s="62"/>
      <c r="J13" s="63"/>
      <c r="K13" s="139"/>
      <c r="L13" s="65">
        <f>I5</f>
        <v>80210.789999999994</v>
      </c>
      <c r="M13" s="35"/>
    </row>
    <row r="14" spans="2:13" s="33" customFormat="1" ht="21" customHeight="1" x14ac:dyDescent="0.2">
      <c r="B14" s="66">
        <f>B13+1</f>
        <v>1</v>
      </c>
      <c r="C14" s="76">
        <f>$C$6</f>
        <v>4671.95</v>
      </c>
      <c r="D14" s="76">
        <f>ROUND(F13*$C$4,2)</f>
        <v>1452.01</v>
      </c>
      <c r="E14" s="76">
        <f>C14-D14</f>
        <v>3219.9399999999996</v>
      </c>
      <c r="F14" s="77">
        <f>F13-E14</f>
        <v>93580.84</v>
      </c>
      <c r="H14" s="66">
        <v>6</v>
      </c>
      <c r="I14" s="76">
        <f>$I$6</f>
        <v>5643.72</v>
      </c>
      <c r="J14" s="76">
        <f>ROUND(L13*$I$4,2)</f>
        <v>2807.38</v>
      </c>
      <c r="K14" s="140">
        <f>I14-J14</f>
        <v>2836.34</v>
      </c>
      <c r="L14" s="77">
        <f>L13-K14</f>
        <v>77374.45</v>
      </c>
      <c r="M14" s="35"/>
    </row>
    <row r="15" spans="2:13" s="33" customFormat="1" ht="21" customHeight="1" x14ac:dyDescent="0.2">
      <c r="B15" s="66">
        <f t="shared" ref="B15:B38" si="0">B14+1</f>
        <v>2</v>
      </c>
      <c r="C15" s="76">
        <f t="shared" ref="C15:C37" si="1">$C$6</f>
        <v>4671.95</v>
      </c>
      <c r="D15" s="76">
        <f t="shared" ref="D15:D32" si="2">ROUND(F14*$C$4,2)</f>
        <v>1403.71</v>
      </c>
      <c r="E15" s="76">
        <f t="shared" ref="E15:E32" si="3">C15-D15</f>
        <v>3268.24</v>
      </c>
      <c r="F15" s="77">
        <f t="shared" ref="F15:F32" si="4">F14-E15</f>
        <v>90312.599999999991</v>
      </c>
      <c r="H15" s="66">
        <f t="shared" ref="H15:H33" si="5">H14+1</f>
        <v>7</v>
      </c>
      <c r="I15" s="76">
        <f t="shared" ref="I15:I32" si="6">$I$6</f>
        <v>5643.72</v>
      </c>
      <c r="J15" s="76">
        <f t="shared" ref="J15:J33" si="7">ROUND(L14*$I$4,2)</f>
        <v>2708.11</v>
      </c>
      <c r="K15" s="140">
        <f t="shared" ref="K15:K33" si="8">I15-J15</f>
        <v>2935.61</v>
      </c>
      <c r="L15" s="77">
        <f t="shared" ref="L15:L33" si="9">L14-K15</f>
        <v>74438.84</v>
      </c>
      <c r="M15" s="35"/>
    </row>
    <row r="16" spans="2:13" s="33" customFormat="1" ht="21" customHeight="1" x14ac:dyDescent="0.2">
      <c r="B16" s="66">
        <f t="shared" si="0"/>
        <v>3</v>
      </c>
      <c r="C16" s="76">
        <f t="shared" si="1"/>
        <v>4671.95</v>
      </c>
      <c r="D16" s="76">
        <f t="shared" si="2"/>
        <v>1354.69</v>
      </c>
      <c r="E16" s="76">
        <f t="shared" si="3"/>
        <v>3317.2599999999998</v>
      </c>
      <c r="F16" s="77">
        <f t="shared" si="4"/>
        <v>86995.34</v>
      </c>
      <c r="H16" s="66">
        <f t="shared" si="5"/>
        <v>8</v>
      </c>
      <c r="I16" s="76">
        <f t="shared" si="6"/>
        <v>5643.72</v>
      </c>
      <c r="J16" s="76">
        <f t="shared" si="7"/>
        <v>2605.36</v>
      </c>
      <c r="K16" s="140">
        <f t="shared" si="8"/>
        <v>3038.36</v>
      </c>
      <c r="L16" s="77">
        <f t="shared" si="9"/>
        <v>71400.479999999996</v>
      </c>
      <c r="M16" s="35"/>
    </row>
    <row r="17" spans="2:13" s="33" customFormat="1" ht="21" customHeight="1" x14ac:dyDescent="0.2">
      <c r="B17" s="66">
        <f t="shared" si="0"/>
        <v>4</v>
      </c>
      <c r="C17" s="76">
        <f t="shared" si="1"/>
        <v>4671.95</v>
      </c>
      <c r="D17" s="76">
        <f t="shared" si="2"/>
        <v>1304.93</v>
      </c>
      <c r="E17" s="76">
        <f t="shared" si="3"/>
        <v>3367.0199999999995</v>
      </c>
      <c r="F17" s="77">
        <f t="shared" si="4"/>
        <v>83628.319999999992</v>
      </c>
      <c r="H17" s="66">
        <f t="shared" si="5"/>
        <v>9</v>
      </c>
      <c r="I17" s="76">
        <f t="shared" si="6"/>
        <v>5643.72</v>
      </c>
      <c r="J17" s="76">
        <f t="shared" si="7"/>
        <v>2499.02</v>
      </c>
      <c r="K17" s="140">
        <f t="shared" si="8"/>
        <v>3144.7000000000003</v>
      </c>
      <c r="L17" s="77">
        <f t="shared" si="9"/>
        <v>68255.78</v>
      </c>
      <c r="M17" s="35"/>
    </row>
    <row r="18" spans="2:13" s="33" customFormat="1" ht="21" customHeight="1" thickBot="1" x14ac:dyDescent="0.25">
      <c r="B18" s="67">
        <f t="shared" si="0"/>
        <v>5</v>
      </c>
      <c r="C18" s="78">
        <f t="shared" si="1"/>
        <v>4671.95</v>
      </c>
      <c r="D18" s="78">
        <f t="shared" si="2"/>
        <v>1254.42</v>
      </c>
      <c r="E18" s="78">
        <f t="shared" si="3"/>
        <v>3417.5299999999997</v>
      </c>
      <c r="F18" s="79">
        <f t="shared" si="4"/>
        <v>80210.789999999994</v>
      </c>
      <c r="H18" s="66">
        <f t="shared" si="5"/>
        <v>10</v>
      </c>
      <c r="I18" s="76">
        <f t="shared" si="6"/>
        <v>5643.72</v>
      </c>
      <c r="J18" s="76">
        <f t="shared" si="7"/>
        <v>2388.9499999999998</v>
      </c>
      <c r="K18" s="140">
        <f t="shared" si="8"/>
        <v>3254.7700000000004</v>
      </c>
      <c r="L18" s="77">
        <f t="shared" si="9"/>
        <v>65001.009999999995</v>
      </c>
      <c r="M18" s="35"/>
    </row>
    <row r="19" spans="2:13" s="33" customFormat="1" ht="21" customHeight="1" thickTop="1" x14ac:dyDescent="0.2">
      <c r="B19" s="83">
        <f t="shared" si="0"/>
        <v>6</v>
      </c>
      <c r="C19" s="84">
        <f t="shared" si="1"/>
        <v>4671.95</v>
      </c>
      <c r="D19" s="84">
        <f t="shared" si="2"/>
        <v>1203.1600000000001</v>
      </c>
      <c r="E19" s="84">
        <f t="shared" si="3"/>
        <v>3468.79</v>
      </c>
      <c r="F19" s="85">
        <f t="shared" si="4"/>
        <v>76742</v>
      </c>
      <c r="H19" s="66">
        <f t="shared" si="5"/>
        <v>11</v>
      </c>
      <c r="I19" s="76">
        <f t="shared" si="6"/>
        <v>5643.72</v>
      </c>
      <c r="J19" s="76">
        <f t="shared" si="7"/>
        <v>2275.04</v>
      </c>
      <c r="K19" s="140">
        <f t="shared" si="8"/>
        <v>3368.6800000000003</v>
      </c>
      <c r="L19" s="77">
        <f t="shared" si="9"/>
        <v>61632.329999999994</v>
      </c>
      <c r="M19" s="35"/>
    </row>
    <row r="20" spans="2:13" s="33" customFormat="1" ht="21" customHeight="1" x14ac:dyDescent="0.2">
      <c r="B20" s="83">
        <f t="shared" si="0"/>
        <v>7</v>
      </c>
      <c r="C20" s="84">
        <f t="shared" si="1"/>
        <v>4671.95</v>
      </c>
      <c r="D20" s="84">
        <f t="shared" si="2"/>
        <v>1151.1300000000001</v>
      </c>
      <c r="E20" s="84">
        <f t="shared" si="3"/>
        <v>3520.8199999999997</v>
      </c>
      <c r="F20" s="85">
        <f t="shared" si="4"/>
        <v>73221.179999999993</v>
      </c>
      <c r="H20" s="66">
        <f t="shared" si="5"/>
        <v>12</v>
      </c>
      <c r="I20" s="76">
        <f t="shared" si="6"/>
        <v>5643.72</v>
      </c>
      <c r="J20" s="76">
        <f t="shared" si="7"/>
        <v>2157.13</v>
      </c>
      <c r="K20" s="140">
        <f t="shared" si="8"/>
        <v>3486.59</v>
      </c>
      <c r="L20" s="77">
        <f t="shared" si="9"/>
        <v>58145.739999999991</v>
      </c>
      <c r="M20" s="35"/>
    </row>
    <row r="21" spans="2:13" s="33" customFormat="1" ht="21" customHeight="1" x14ac:dyDescent="0.2">
      <c r="B21" s="83">
        <f t="shared" si="0"/>
        <v>8</v>
      </c>
      <c r="C21" s="84">
        <f t="shared" si="1"/>
        <v>4671.95</v>
      </c>
      <c r="D21" s="84">
        <f t="shared" si="2"/>
        <v>1098.32</v>
      </c>
      <c r="E21" s="84">
        <f t="shared" si="3"/>
        <v>3573.63</v>
      </c>
      <c r="F21" s="85">
        <f t="shared" si="4"/>
        <v>69647.549999999988</v>
      </c>
      <c r="H21" s="66">
        <f t="shared" si="5"/>
        <v>13</v>
      </c>
      <c r="I21" s="76">
        <f t="shared" si="6"/>
        <v>5643.72</v>
      </c>
      <c r="J21" s="76">
        <f t="shared" si="7"/>
        <v>2035.1</v>
      </c>
      <c r="K21" s="140">
        <f t="shared" si="8"/>
        <v>3608.6200000000003</v>
      </c>
      <c r="L21" s="77">
        <f t="shared" si="9"/>
        <v>54537.119999999988</v>
      </c>
      <c r="M21" s="35"/>
    </row>
    <row r="22" spans="2:13" s="33" customFormat="1" ht="21" customHeight="1" x14ac:dyDescent="0.2">
      <c r="B22" s="83">
        <f t="shared" si="0"/>
        <v>9</v>
      </c>
      <c r="C22" s="84">
        <f t="shared" si="1"/>
        <v>4671.95</v>
      </c>
      <c r="D22" s="84">
        <f t="shared" si="2"/>
        <v>1044.71</v>
      </c>
      <c r="E22" s="84">
        <f t="shared" si="3"/>
        <v>3627.24</v>
      </c>
      <c r="F22" s="85">
        <f t="shared" si="4"/>
        <v>66020.309999999983</v>
      </c>
      <c r="H22" s="66">
        <f t="shared" si="5"/>
        <v>14</v>
      </c>
      <c r="I22" s="76">
        <f t="shared" si="6"/>
        <v>5643.72</v>
      </c>
      <c r="J22" s="76">
        <f t="shared" si="7"/>
        <v>1908.8</v>
      </c>
      <c r="K22" s="140">
        <f t="shared" si="8"/>
        <v>3734.92</v>
      </c>
      <c r="L22" s="77">
        <f t="shared" si="9"/>
        <v>50802.19999999999</v>
      </c>
      <c r="M22" s="35"/>
    </row>
    <row r="23" spans="2:13" s="33" customFormat="1" ht="21" customHeight="1" x14ac:dyDescent="0.2">
      <c r="B23" s="83">
        <f t="shared" si="0"/>
        <v>10</v>
      </c>
      <c r="C23" s="84">
        <f t="shared" si="1"/>
        <v>4671.95</v>
      </c>
      <c r="D23" s="84">
        <f t="shared" si="2"/>
        <v>990.3</v>
      </c>
      <c r="E23" s="84">
        <f t="shared" si="3"/>
        <v>3681.6499999999996</v>
      </c>
      <c r="F23" s="85">
        <f t="shared" si="4"/>
        <v>62338.659999999982</v>
      </c>
      <c r="H23" s="66">
        <f t="shared" si="5"/>
        <v>15</v>
      </c>
      <c r="I23" s="76">
        <f t="shared" si="6"/>
        <v>5643.72</v>
      </c>
      <c r="J23" s="76">
        <f t="shared" si="7"/>
        <v>1778.08</v>
      </c>
      <c r="K23" s="140">
        <f t="shared" si="8"/>
        <v>3865.6400000000003</v>
      </c>
      <c r="L23" s="77">
        <f t="shared" si="9"/>
        <v>46936.55999999999</v>
      </c>
      <c r="M23" s="35"/>
    </row>
    <row r="24" spans="2:13" s="33" customFormat="1" ht="21" customHeight="1" x14ac:dyDescent="0.2">
      <c r="B24" s="83">
        <f t="shared" si="0"/>
        <v>11</v>
      </c>
      <c r="C24" s="84">
        <f t="shared" si="1"/>
        <v>4671.95</v>
      </c>
      <c r="D24" s="84">
        <f t="shared" si="2"/>
        <v>935.08</v>
      </c>
      <c r="E24" s="84">
        <f t="shared" si="3"/>
        <v>3736.87</v>
      </c>
      <c r="F24" s="85">
        <f t="shared" si="4"/>
        <v>58601.789999999979</v>
      </c>
      <c r="H24" s="66">
        <f t="shared" si="5"/>
        <v>16</v>
      </c>
      <c r="I24" s="76">
        <f t="shared" si="6"/>
        <v>5643.72</v>
      </c>
      <c r="J24" s="76">
        <f t="shared" si="7"/>
        <v>1642.78</v>
      </c>
      <c r="K24" s="140">
        <f t="shared" si="8"/>
        <v>4000.9400000000005</v>
      </c>
      <c r="L24" s="77">
        <f t="shared" si="9"/>
        <v>42935.619999999988</v>
      </c>
      <c r="M24" s="35"/>
    </row>
    <row r="25" spans="2:13" s="33" customFormat="1" ht="21" customHeight="1" x14ac:dyDescent="0.2">
      <c r="B25" s="83">
        <f t="shared" si="0"/>
        <v>12</v>
      </c>
      <c r="C25" s="84">
        <f t="shared" si="1"/>
        <v>4671.95</v>
      </c>
      <c r="D25" s="84">
        <f t="shared" si="2"/>
        <v>879.03</v>
      </c>
      <c r="E25" s="84">
        <f t="shared" si="3"/>
        <v>3792.92</v>
      </c>
      <c r="F25" s="85">
        <f t="shared" si="4"/>
        <v>54808.869999999981</v>
      </c>
      <c r="H25" s="66">
        <f t="shared" si="5"/>
        <v>17</v>
      </c>
      <c r="I25" s="76">
        <f t="shared" si="6"/>
        <v>5643.72</v>
      </c>
      <c r="J25" s="76">
        <f t="shared" si="7"/>
        <v>1502.75</v>
      </c>
      <c r="K25" s="140">
        <f t="shared" si="8"/>
        <v>4140.97</v>
      </c>
      <c r="L25" s="77">
        <f t="shared" si="9"/>
        <v>38794.649999999987</v>
      </c>
      <c r="M25" s="35"/>
    </row>
    <row r="26" spans="2:13" s="33" customFormat="1" ht="21" customHeight="1" x14ac:dyDescent="0.2">
      <c r="B26" s="83">
        <f t="shared" si="0"/>
        <v>13</v>
      </c>
      <c r="C26" s="84">
        <f t="shared" si="1"/>
        <v>4671.95</v>
      </c>
      <c r="D26" s="84">
        <f t="shared" si="2"/>
        <v>822.13</v>
      </c>
      <c r="E26" s="84">
        <f t="shared" si="3"/>
        <v>3849.8199999999997</v>
      </c>
      <c r="F26" s="85">
        <f t="shared" si="4"/>
        <v>50959.049999999981</v>
      </c>
      <c r="H26" s="66">
        <f t="shared" si="5"/>
        <v>18</v>
      </c>
      <c r="I26" s="76">
        <f t="shared" si="6"/>
        <v>5643.72</v>
      </c>
      <c r="J26" s="76">
        <f t="shared" si="7"/>
        <v>1357.81</v>
      </c>
      <c r="K26" s="140">
        <f t="shared" si="8"/>
        <v>4285.91</v>
      </c>
      <c r="L26" s="77">
        <f t="shared" si="9"/>
        <v>34508.739999999991</v>
      </c>
      <c r="M26" s="35"/>
    </row>
    <row r="27" spans="2:13" s="33" customFormat="1" ht="21" customHeight="1" x14ac:dyDescent="0.2">
      <c r="B27" s="83">
        <f t="shared" si="0"/>
        <v>14</v>
      </c>
      <c r="C27" s="84">
        <f t="shared" si="1"/>
        <v>4671.95</v>
      </c>
      <c r="D27" s="84">
        <f t="shared" si="2"/>
        <v>764.39</v>
      </c>
      <c r="E27" s="84">
        <f t="shared" si="3"/>
        <v>3907.56</v>
      </c>
      <c r="F27" s="85">
        <f t="shared" si="4"/>
        <v>47051.489999999983</v>
      </c>
      <c r="H27" s="66">
        <f t="shared" si="5"/>
        <v>19</v>
      </c>
      <c r="I27" s="76">
        <f t="shared" si="6"/>
        <v>5643.72</v>
      </c>
      <c r="J27" s="76">
        <f t="shared" si="7"/>
        <v>1207.81</v>
      </c>
      <c r="K27" s="140">
        <f t="shared" si="8"/>
        <v>4435.91</v>
      </c>
      <c r="L27" s="77">
        <f t="shared" si="9"/>
        <v>30072.829999999991</v>
      </c>
      <c r="M27" s="35"/>
    </row>
    <row r="28" spans="2:13" s="33" customFormat="1" ht="21" customHeight="1" x14ac:dyDescent="0.2">
      <c r="B28" s="83">
        <f t="shared" si="0"/>
        <v>15</v>
      </c>
      <c r="C28" s="84">
        <f t="shared" si="1"/>
        <v>4671.95</v>
      </c>
      <c r="D28" s="84">
        <f t="shared" si="2"/>
        <v>705.77</v>
      </c>
      <c r="E28" s="84">
        <f t="shared" si="3"/>
        <v>3966.18</v>
      </c>
      <c r="F28" s="85">
        <f t="shared" si="4"/>
        <v>43085.309999999983</v>
      </c>
      <c r="H28" s="66">
        <f t="shared" si="5"/>
        <v>20</v>
      </c>
      <c r="I28" s="76">
        <f t="shared" si="6"/>
        <v>5643.72</v>
      </c>
      <c r="J28" s="76">
        <f t="shared" si="7"/>
        <v>1052.55</v>
      </c>
      <c r="K28" s="140">
        <f t="shared" si="8"/>
        <v>4591.17</v>
      </c>
      <c r="L28" s="77">
        <f t="shared" si="9"/>
        <v>25481.659999999989</v>
      </c>
      <c r="M28" s="35"/>
    </row>
    <row r="29" spans="2:13" s="33" customFormat="1" ht="21" customHeight="1" x14ac:dyDescent="0.2">
      <c r="B29" s="83">
        <f t="shared" si="0"/>
        <v>16</v>
      </c>
      <c r="C29" s="84">
        <f t="shared" si="1"/>
        <v>4671.95</v>
      </c>
      <c r="D29" s="84">
        <f t="shared" si="2"/>
        <v>646.28</v>
      </c>
      <c r="E29" s="84">
        <f t="shared" si="3"/>
        <v>4025.67</v>
      </c>
      <c r="F29" s="85">
        <f t="shared" si="4"/>
        <v>39059.639999999985</v>
      </c>
      <c r="H29" s="66">
        <f t="shared" si="5"/>
        <v>21</v>
      </c>
      <c r="I29" s="76">
        <f t="shared" si="6"/>
        <v>5643.72</v>
      </c>
      <c r="J29" s="76">
        <f t="shared" si="7"/>
        <v>891.86</v>
      </c>
      <c r="K29" s="140">
        <f t="shared" si="8"/>
        <v>4751.8600000000006</v>
      </c>
      <c r="L29" s="77">
        <f t="shared" si="9"/>
        <v>20729.799999999988</v>
      </c>
      <c r="M29" s="35"/>
    </row>
    <row r="30" spans="2:13" s="33" customFormat="1" ht="21" customHeight="1" x14ac:dyDescent="0.2">
      <c r="B30" s="83">
        <f t="shared" si="0"/>
        <v>17</v>
      </c>
      <c r="C30" s="84">
        <f t="shared" si="1"/>
        <v>4671.95</v>
      </c>
      <c r="D30" s="84">
        <f t="shared" si="2"/>
        <v>585.89</v>
      </c>
      <c r="E30" s="84">
        <f t="shared" si="3"/>
        <v>4086.06</v>
      </c>
      <c r="F30" s="85">
        <f t="shared" si="4"/>
        <v>34973.579999999987</v>
      </c>
      <c r="H30" s="66">
        <f t="shared" si="5"/>
        <v>22</v>
      </c>
      <c r="I30" s="76">
        <f t="shared" si="6"/>
        <v>5643.72</v>
      </c>
      <c r="J30" s="76">
        <f t="shared" si="7"/>
        <v>725.54</v>
      </c>
      <c r="K30" s="140">
        <f t="shared" si="8"/>
        <v>4918.18</v>
      </c>
      <c r="L30" s="77">
        <f t="shared" si="9"/>
        <v>15811.619999999988</v>
      </c>
      <c r="M30" s="35"/>
    </row>
    <row r="31" spans="2:13" s="33" customFormat="1" ht="21" customHeight="1" x14ac:dyDescent="0.2">
      <c r="B31" s="83">
        <f t="shared" si="0"/>
        <v>18</v>
      </c>
      <c r="C31" s="84">
        <f t="shared" si="1"/>
        <v>4671.95</v>
      </c>
      <c r="D31" s="84">
        <f t="shared" si="2"/>
        <v>524.6</v>
      </c>
      <c r="E31" s="84">
        <f t="shared" si="3"/>
        <v>4147.3499999999995</v>
      </c>
      <c r="F31" s="85">
        <f t="shared" si="4"/>
        <v>30826.229999999989</v>
      </c>
      <c r="H31" s="66">
        <f t="shared" si="5"/>
        <v>23</v>
      </c>
      <c r="I31" s="76">
        <f t="shared" si="6"/>
        <v>5643.72</v>
      </c>
      <c r="J31" s="76">
        <f t="shared" si="7"/>
        <v>553.41</v>
      </c>
      <c r="K31" s="140">
        <f t="shared" si="8"/>
        <v>5090.3100000000004</v>
      </c>
      <c r="L31" s="77">
        <f t="shared" si="9"/>
        <v>10721.309999999987</v>
      </c>
      <c r="M31" s="35"/>
    </row>
    <row r="32" spans="2:13" s="33" customFormat="1" ht="21" customHeight="1" x14ac:dyDescent="0.2">
      <c r="B32" s="83">
        <f t="shared" si="0"/>
        <v>19</v>
      </c>
      <c r="C32" s="84">
        <f t="shared" si="1"/>
        <v>4671.95</v>
      </c>
      <c r="D32" s="84">
        <f t="shared" si="2"/>
        <v>462.39</v>
      </c>
      <c r="E32" s="84">
        <f t="shared" si="3"/>
        <v>4209.5599999999995</v>
      </c>
      <c r="F32" s="85">
        <f t="shared" si="4"/>
        <v>26616.669999999991</v>
      </c>
      <c r="H32" s="66">
        <f t="shared" si="5"/>
        <v>24</v>
      </c>
      <c r="I32" s="76">
        <f t="shared" si="6"/>
        <v>5643.72</v>
      </c>
      <c r="J32" s="76">
        <f t="shared" si="7"/>
        <v>375.25</v>
      </c>
      <c r="K32" s="140">
        <f t="shared" si="8"/>
        <v>5268.47</v>
      </c>
      <c r="L32" s="77">
        <f t="shared" si="9"/>
        <v>5452.8399999999865</v>
      </c>
      <c r="M32" s="35"/>
    </row>
    <row r="33" spans="2:13" s="33" customFormat="1" ht="21" customHeight="1" thickBot="1" x14ac:dyDescent="0.25">
      <c r="B33" s="83">
        <f t="shared" si="0"/>
        <v>20</v>
      </c>
      <c r="C33" s="84">
        <f t="shared" si="1"/>
        <v>4671.95</v>
      </c>
      <c r="D33" s="84">
        <f t="shared" ref="D33:D38" si="10">ROUND(F32*$C$4,2)</f>
        <v>399.25</v>
      </c>
      <c r="E33" s="84">
        <f t="shared" ref="E33:E38" si="11">C33-D33</f>
        <v>4272.7</v>
      </c>
      <c r="F33" s="85">
        <f t="shared" ref="F33:F37" si="12">F32-E33</f>
        <v>22343.96999999999</v>
      </c>
      <c r="H33" s="67">
        <f t="shared" si="5"/>
        <v>25</v>
      </c>
      <c r="I33" s="78">
        <v>5643.69</v>
      </c>
      <c r="J33" s="78">
        <f t="shared" si="7"/>
        <v>190.85</v>
      </c>
      <c r="K33" s="141">
        <f t="shared" si="8"/>
        <v>5452.8399999999992</v>
      </c>
      <c r="L33" s="79">
        <f t="shared" si="9"/>
        <v>-1.2732925824820995E-11</v>
      </c>
      <c r="M33" s="35"/>
    </row>
    <row r="34" spans="2:13" ht="21" customHeight="1" thickTop="1" x14ac:dyDescent="0.3">
      <c r="B34" s="83">
        <f t="shared" si="0"/>
        <v>21</v>
      </c>
      <c r="C34" s="84">
        <f t="shared" si="1"/>
        <v>4671.95</v>
      </c>
      <c r="D34" s="84">
        <f t="shared" si="10"/>
        <v>335.16</v>
      </c>
      <c r="E34" s="84">
        <f t="shared" si="11"/>
        <v>4336.79</v>
      </c>
      <c r="F34" s="85">
        <f t="shared" si="12"/>
        <v>18007.179999999989</v>
      </c>
      <c r="H34" s="29"/>
      <c r="I34" s="29"/>
      <c r="J34" s="29"/>
      <c r="K34" s="80"/>
      <c r="L34" s="29"/>
      <c r="M34" s="29"/>
    </row>
    <row r="35" spans="2:13" ht="21" customHeight="1" x14ac:dyDescent="0.3">
      <c r="B35" s="83">
        <f t="shared" si="0"/>
        <v>22</v>
      </c>
      <c r="C35" s="84">
        <f t="shared" si="1"/>
        <v>4671.95</v>
      </c>
      <c r="D35" s="84">
        <f t="shared" si="10"/>
        <v>270.11</v>
      </c>
      <c r="E35" s="84">
        <f t="shared" si="11"/>
        <v>4401.84</v>
      </c>
      <c r="F35" s="85">
        <f t="shared" si="12"/>
        <v>13605.339999999989</v>
      </c>
      <c r="G35" s="46"/>
      <c r="H35" s="29"/>
      <c r="I35" s="29"/>
      <c r="J35" s="29"/>
      <c r="K35" s="80"/>
      <c r="L35" s="29"/>
      <c r="M35" s="29"/>
    </row>
    <row r="36" spans="2:13" ht="21" customHeight="1" x14ac:dyDescent="0.3">
      <c r="B36" s="83">
        <f t="shared" si="0"/>
        <v>23</v>
      </c>
      <c r="C36" s="84">
        <f t="shared" si="1"/>
        <v>4671.95</v>
      </c>
      <c r="D36" s="84">
        <f t="shared" si="10"/>
        <v>204.08</v>
      </c>
      <c r="E36" s="84">
        <f t="shared" si="11"/>
        <v>4467.87</v>
      </c>
      <c r="F36" s="85">
        <f t="shared" si="12"/>
        <v>9137.4699999999903</v>
      </c>
      <c r="H36" s="29"/>
      <c r="I36" s="29"/>
      <c r="J36" s="29"/>
      <c r="K36" s="80"/>
      <c r="L36" s="29"/>
      <c r="M36" s="29"/>
    </row>
    <row r="37" spans="2:13" ht="21" customHeight="1" x14ac:dyDescent="0.3">
      <c r="B37" s="83">
        <f t="shared" si="0"/>
        <v>24</v>
      </c>
      <c r="C37" s="84">
        <f t="shared" si="1"/>
        <v>4671.95</v>
      </c>
      <c r="D37" s="84">
        <f t="shared" si="10"/>
        <v>137.06</v>
      </c>
      <c r="E37" s="84">
        <f t="shared" si="11"/>
        <v>4534.8899999999994</v>
      </c>
      <c r="F37" s="85">
        <f t="shared" si="12"/>
        <v>4602.5799999999908</v>
      </c>
      <c r="H37" s="29"/>
      <c r="I37" s="29"/>
      <c r="J37" s="29"/>
      <c r="K37" s="80"/>
      <c r="L37" s="29"/>
      <c r="M37" s="29"/>
    </row>
    <row r="38" spans="2:13" ht="21" customHeight="1" thickBot="1" x14ac:dyDescent="0.35">
      <c r="B38" s="86">
        <f t="shared" si="0"/>
        <v>25</v>
      </c>
      <c r="C38" s="87">
        <v>4671.62</v>
      </c>
      <c r="D38" s="87">
        <f t="shared" si="10"/>
        <v>69.040000000000006</v>
      </c>
      <c r="E38" s="87">
        <f t="shared" si="11"/>
        <v>4602.58</v>
      </c>
      <c r="F38" s="88">
        <f>F37-E38</f>
        <v>-9.0949470177292824E-12</v>
      </c>
      <c r="H38" s="29"/>
      <c r="I38" s="29"/>
      <c r="J38" s="29"/>
      <c r="K38" s="80"/>
      <c r="L38" s="29"/>
      <c r="M38" s="29"/>
    </row>
    <row r="39" spans="2:13" ht="17.25" thickTop="1" x14ac:dyDescent="0.3">
      <c r="I39" s="30"/>
      <c r="J39" s="29"/>
      <c r="K39" s="80"/>
      <c r="L39" s="29"/>
      <c r="M39" s="29"/>
    </row>
    <row r="40" spans="2:13" x14ac:dyDescent="0.3">
      <c r="I40" s="30"/>
      <c r="J40" s="29"/>
      <c r="K40" s="80"/>
      <c r="L40" s="29"/>
      <c r="M40" s="29"/>
    </row>
    <row r="41" spans="2:13" x14ac:dyDescent="0.3">
      <c r="I41" s="30"/>
      <c r="J41" s="29"/>
      <c r="K41" s="80"/>
      <c r="L41" s="29"/>
      <c r="M41" s="29"/>
    </row>
    <row r="42" spans="2:13" x14ac:dyDescent="0.3">
      <c r="I42" s="30"/>
      <c r="J42" s="29"/>
      <c r="K42" s="80"/>
      <c r="L42" s="29"/>
      <c r="M42" s="29"/>
    </row>
    <row r="43" spans="2:13" x14ac:dyDescent="0.3">
      <c r="I43" s="30"/>
      <c r="J43" s="29"/>
      <c r="K43" s="80"/>
      <c r="L43" s="29"/>
      <c r="M43" s="29"/>
    </row>
    <row r="44" spans="2:13" x14ac:dyDescent="0.3">
      <c r="I44" s="30"/>
      <c r="J44" s="29"/>
      <c r="K44" s="80"/>
      <c r="L44" s="29"/>
      <c r="M44" s="29"/>
    </row>
    <row r="45" spans="2:13" x14ac:dyDescent="0.3">
      <c r="I45" s="30"/>
      <c r="J45" s="29"/>
      <c r="K45" s="80"/>
      <c r="L45" s="29"/>
      <c r="M45" s="29"/>
    </row>
    <row r="46" spans="2:13" x14ac:dyDescent="0.3">
      <c r="I46" s="30"/>
      <c r="J46" s="29"/>
      <c r="K46" s="80"/>
      <c r="L46" s="29"/>
      <c r="M46" s="29"/>
    </row>
    <row r="47" spans="2:13" x14ac:dyDescent="0.3">
      <c r="I47" s="30"/>
      <c r="J47" s="29"/>
      <c r="K47" s="80"/>
      <c r="L47" s="29"/>
      <c r="M47" s="29"/>
    </row>
    <row r="48" spans="2:13" x14ac:dyDescent="0.3">
      <c r="I48" s="30"/>
      <c r="J48" s="29"/>
      <c r="K48" s="80"/>
      <c r="L48" s="29"/>
      <c r="M48" s="29"/>
    </row>
    <row r="49" spans="9:13" x14ac:dyDescent="0.3">
      <c r="I49" s="30"/>
      <c r="J49" s="29"/>
      <c r="K49" s="80"/>
      <c r="L49" s="29"/>
      <c r="M49" s="29"/>
    </row>
    <row r="50" spans="9:13" x14ac:dyDescent="0.3">
      <c r="I50" s="30"/>
      <c r="J50" s="29"/>
      <c r="K50" s="80"/>
      <c r="L50" s="29"/>
      <c r="M50" s="29"/>
    </row>
    <row r="51" spans="9:13" x14ac:dyDescent="0.3">
      <c r="I51" s="30"/>
      <c r="J51" s="29"/>
      <c r="K51" s="80"/>
      <c r="L51" s="29"/>
      <c r="M51" s="29"/>
    </row>
    <row r="52" spans="9:13" x14ac:dyDescent="0.3">
      <c r="I52" s="30"/>
      <c r="J52" s="29"/>
      <c r="K52" s="80"/>
      <c r="L52" s="29"/>
      <c r="M52" s="29"/>
    </row>
    <row r="53" spans="9:13" x14ac:dyDescent="0.3">
      <c r="I53" s="30"/>
      <c r="J53" s="29"/>
      <c r="K53" s="80"/>
      <c r="L53" s="29"/>
      <c r="M53" s="29"/>
    </row>
    <row r="54" spans="9:13" x14ac:dyDescent="0.3">
      <c r="I54" s="30"/>
      <c r="J54" s="29"/>
      <c r="K54" s="80"/>
      <c r="L54" s="29"/>
      <c r="M54" s="29"/>
    </row>
    <row r="55" spans="9:13" x14ac:dyDescent="0.3">
      <c r="I55" s="30"/>
      <c r="J55" s="29"/>
      <c r="K55" s="80"/>
      <c r="L55" s="29"/>
      <c r="M55" s="29"/>
    </row>
    <row r="56" spans="9:13" x14ac:dyDescent="0.3">
      <c r="I56" s="30"/>
      <c r="J56" s="29"/>
      <c r="K56" s="80"/>
      <c r="L56" s="29"/>
      <c r="M56" s="29"/>
    </row>
    <row r="57" spans="9:13" x14ac:dyDescent="0.3">
      <c r="I57" s="30"/>
      <c r="J57" s="29"/>
      <c r="K57" s="80"/>
      <c r="L57" s="29"/>
      <c r="M57" s="29"/>
    </row>
    <row r="58" spans="9:13" x14ac:dyDescent="0.3">
      <c r="I58" s="30"/>
      <c r="J58" s="29"/>
      <c r="K58" s="80"/>
      <c r="L58" s="29"/>
      <c r="M58" s="29"/>
    </row>
    <row r="59" spans="9:13" x14ac:dyDescent="0.3">
      <c r="I59" s="30"/>
      <c r="J59" s="29"/>
      <c r="K59" s="80"/>
      <c r="L59" s="29"/>
      <c r="M59" s="29"/>
    </row>
    <row r="60" spans="9:13" x14ac:dyDescent="0.3">
      <c r="I60" s="30"/>
      <c r="J60" s="29"/>
      <c r="K60" s="80"/>
      <c r="L60" s="29"/>
      <c r="M60" s="29"/>
    </row>
    <row r="61" spans="9:13" x14ac:dyDescent="0.3">
      <c r="I61" s="30"/>
      <c r="J61" s="29"/>
      <c r="K61" s="80"/>
      <c r="L61" s="29"/>
      <c r="M61" s="29"/>
    </row>
    <row r="62" spans="9:13" x14ac:dyDescent="0.3">
      <c r="I62" s="30"/>
      <c r="J62" s="29"/>
      <c r="K62" s="80"/>
      <c r="L62" s="29"/>
      <c r="M62" s="29"/>
    </row>
    <row r="63" spans="9:13" x14ac:dyDescent="0.3">
      <c r="I63" s="30"/>
      <c r="J63" s="29"/>
      <c r="K63" s="80"/>
      <c r="L63" s="29"/>
      <c r="M63" s="29"/>
    </row>
    <row r="64" spans="9:13" x14ac:dyDescent="0.3">
      <c r="I64" s="30"/>
      <c r="J64" s="29"/>
      <c r="K64" s="80"/>
      <c r="L64" s="29"/>
      <c r="M64" s="29"/>
    </row>
    <row r="65" spans="9:13" x14ac:dyDescent="0.3">
      <c r="I65" s="30"/>
      <c r="J65" s="29"/>
      <c r="K65" s="80"/>
      <c r="L65" s="29"/>
      <c r="M65" s="29"/>
    </row>
    <row r="66" spans="9:13" x14ac:dyDescent="0.3">
      <c r="I66" s="30"/>
      <c r="J66" s="29"/>
      <c r="K66" s="80"/>
      <c r="L66" s="29"/>
      <c r="M66" s="29"/>
    </row>
    <row r="67" spans="9:13" x14ac:dyDescent="0.3">
      <c r="I67" s="30"/>
      <c r="J67" s="29"/>
      <c r="K67" s="80"/>
      <c r="L67" s="29"/>
      <c r="M67" s="29"/>
    </row>
    <row r="68" spans="9:13" x14ac:dyDescent="0.3">
      <c r="I68" s="30"/>
      <c r="J68" s="36"/>
      <c r="K68" s="80"/>
      <c r="L68" s="29"/>
      <c r="M68" s="29"/>
    </row>
    <row r="69" spans="9:13" x14ac:dyDescent="0.3">
      <c r="J69" s="37"/>
      <c r="K69" s="142"/>
      <c r="L69" s="37"/>
      <c r="M69" s="37"/>
    </row>
    <row r="70" spans="9:13" x14ac:dyDescent="0.3">
      <c r="J70" s="37"/>
      <c r="K70" s="142"/>
      <c r="L70" s="37"/>
      <c r="M70" s="37"/>
    </row>
    <row r="71" spans="9:13" x14ac:dyDescent="0.3">
      <c r="J71" s="37"/>
      <c r="K71" s="142"/>
      <c r="L71" s="37"/>
      <c r="M71" s="37"/>
    </row>
    <row r="72" spans="9:13" x14ac:dyDescent="0.3">
      <c r="J72" s="37"/>
      <c r="K72" s="142"/>
      <c r="L72" s="37"/>
      <c r="M72" s="37"/>
    </row>
    <row r="73" spans="9:13" x14ac:dyDescent="0.3">
      <c r="J73" s="37"/>
      <c r="K73" s="142"/>
      <c r="L73" s="37"/>
      <c r="M73" s="37"/>
    </row>
    <row r="74" spans="9:13" x14ac:dyDescent="0.3">
      <c r="J74" s="37"/>
      <c r="K74" s="142"/>
      <c r="L74" s="37"/>
      <c r="M74" s="37"/>
    </row>
    <row r="75" spans="9:13" x14ac:dyDescent="0.3">
      <c r="J75" s="37"/>
      <c r="K75" s="142"/>
      <c r="L75" s="37"/>
      <c r="M75" s="37"/>
    </row>
    <row r="76" spans="9:13" x14ac:dyDescent="0.3">
      <c r="J76" s="37"/>
      <c r="K76" s="142"/>
      <c r="L76" s="37"/>
      <c r="M76" s="37"/>
    </row>
    <row r="77" spans="9:13" x14ac:dyDescent="0.3">
      <c r="J77" s="37"/>
      <c r="K77" s="142"/>
      <c r="L77" s="37"/>
      <c r="M77" s="37"/>
    </row>
    <row r="78" spans="9:13" x14ac:dyDescent="0.3">
      <c r="J78" s="37"/>
      <c r="K78" s="142"/>
      <c r="L78" s="37"/>
      <c r="M78" s="37"/>
    </row>
    <row r="79" spans="9:13" x14ac:dyDescent="0.3">
      <c r="J79" s="37"/>
      <c r="K79" s="142"/>
      <c r="L79" s="37"/>
      <c r="M79" s="37"/>
    </row>
    <row r="80" spans="9:13" x14ac:dyDescent="0.3">
      <c r="J80" s="37"/>
      <c r="K80" s="142"/>
      <c r="L80" s="37"/>
      <c r="M80" s="37"/>
    </row>
    <row r="81" spans="10:13" x14ac:dyDescent="0.3">
      <c r="J81" s="37"/>
      <c r="K81" s="142"/>
      <c r="L81" s="37"/>
      <c r="M81" s="37"/>
    </row>
    <row r="82" spans="10:13" x14ac:dyDescent="0.3">
      <c r="J82" s="37"/>
      <c r="K82" s="142"/>
      <c r="L82" s="37"/>
      <c r="M82" s="37"/>
    </row>
    <row r="83" spans="10:13" x14ac:dyDescent="0.3">
      <c r="J83" s="37"/>
      <c r="K83" s="142"/>
      <c r="L83" s="37"/>
      <c r="M83" s="37"/>
    </row>
    <row r="84" spans="10:13" x14ac:dyDescent="0.3">
      <c r="J84" s="37"/>
      <c r="K84" s="142"/>
      <c r="L84" s="37"/>
      <c r="M84" s="37"/>
    </row>
    <row r="85" spans="10:13" x14ac:dyDescent="0.3">
      <c r="J85" s="37"/>
      <c r="K85" s="142"/>
      <c r="L85" s="37"/>
      <c r="M85" s="37"/>
    </row>
    <row r="86" spans="10:13" x14ac:dyDescent="0.3">
      <c r="J86" s="37"/>
      <c r="K86" s="142"/>
      <c r="L86" s="37"/>
      <c r="M86" s="37"/>
    </row>
    <row r="87" spans="10:13" x14ac:dyDescent="0.3">
      <c r="J87" s="37"/>
      <c r="K87" s="142"/>
      <c r="L87" s="37"/>
      <c r="M87" s="37"/>
    </row>
    <row r="88" spans="10:13" x14ac:dyDescent="0.3">
      <c r="J88" s="37"/>
      <c r="K88" s="142"/>
      <c r="L88" s="37"/>
      <c r="M88" s="37"/>
    </row>
    <row r="89" spans="10:13" x14ac:dyDescent="0.3">
      <c r="J89" s="37"/>
      <c r="K89" s="142"/>
      <c r="L89" s="37"/>
      <c r="M89" s="37"/>
    </row>
    <row r="90" spans="10:13" x14ac:dyDescent="0.3">
      <c r="J90" s="37"/>
      <c r="K90" s="142"/>
      <c r="L90" s="37"/>
      <c r="M90" s="37"/>
    </row>
    <row r="91" spans="10:13" x14ac:dyDescent="0.3">
      <c r="J91" s="37"/>
      <c r="K91" s="142"/>
      <c r="L91" s="37"/>
      <c r="M91" s="37"/>
    </row>
    <row r="92" spans="10:13" x14ac:dyDescent="0.3">
      <c r="J92" s="37"/>
      <c r="K92" s="142"/>
      <c r="L92" s="37"/>
      <c r="M92" s="37"/>
    </row>
    <row r="93" spans="10:13" x14ac:dyDescent="0.3">
      <c r="J93" s="37"/>
      <c r="K93" s="142"/>
      <c r="L93" s="37"/>
      <c r="M93" s="37"/>
    </row>
    <row r="94" spans="10:13" x14ac:dyDescent="0.3">
      <c r="J94" s="37"/>
      <c r="K94" s="142"/>
      <c r="L94" s="37"/>
      <c r="M94" s="37"/>
    </row>
    <row r="95" spans="10:13" x14ac:dyDescent="0.3">
      <c r="J95" s="37"/>
      <c r="K95" s="142"/>
      <c r="L95" s="37"/>
      <c r="M95" s="37"/>
    </row>
    <row r="96" spans="10:13" x14ac:dyDescent="0.3">
      <c r="J96" s="37"/>
      <c r="K96" s="142"/>
      <c r="L96" s="37"/>
      <c r="M96" s="37"/>
    </row>
  </sheetData>
  <mergeCells count="1">
    <mergeCell ref="G1:H1"/>
  </mergeCells>
  <printOptions headings="1" gridLines="1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Historic Exchange Rates</vt:lpstr>
      <vt:lpstr>Banco de Plata Savings</vt:lpstr>
      <vt:lpstr>Banco de Plata Mortgage</vt:lpstr>
      <vt:lpstr>Banco d'Oro Mortgage</vt:lpstr>
      <vt:lpstr>Banco d'Oro(alternative layout)</vt:lpstr>
      <vt:lpstr>'Banco d''Oro(alternative layout)'!loan_term_B</vt:lpstr>
      <vt:lpstr>loan_term_B</vt:lpstr>
      <vt:lpstr>'Banco de Plata Mortgage'!Print_Area</vt:lpstr>
      <vt:lpstr>'Banco de Plata Savings'!Print_Area</vt:lpstr>
      <vt:lpstr>'Banco d''Oro Mortgage'!Print_Area</vt:lpstr>
      <vt:lpstr>'Banco d''Oro(alternative layout)'!Print_Area</vt:lpstr>
      <vt:lpstr>'Banco d''Oro(alternative layout)'!repayment_B</vt:lpstr>
      <vt:lpstr>repayment_B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2021-10-07T08:13:09Z</dcterms:created>
  <dcterms:modified xsi:type="dcterms:W3CDTF">2022-02-08T16:06:55Z</dcterms:modified>
  <cp:category/>
  <cp:contentStatus/>
</cp:coreProperties>
</file>